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'BS'!$A$1:$D$62</definedName>
    <definedName name="_xlnm.Print_Area" localSheetId="3">'Cashflow'!$A$1:$F$56</definedName>
    <definedName name="_xlnm.Print_Area" localSheetId="2">'Equity'!$A$1:$I$49</definedName>
    <definedName name="_xlnm.Print_Area" localSheetId="1">'IS'!$A$1:$H$51</definedName>
    <definedName name="_xlnm.Print_Area" localSheetId="4">'Notes '!$A$1:$I$205</definedName>
    <definedName name="_xlnm.Print_Titles" localSheetId="4">'Notes '!$1:$6</definedName>
  </definedNames>
  <calcPr fullCalcOnLoad="1"/>
</workbook>
</file>

<file path=xl/sharedStrings.xml><?xml version="1.0" encoding="utf-8"?>
<sst xmlns="http://schemas.openxmlformats.org/spreadsheetml/2006/main" count="342" uniqueCount="253">
  <si>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</si>
  <si>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</si>
  <si>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</si>
  <si>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</si>
  <si>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</si>
  <si>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</si>
  <si>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</si>
  <si>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</si>
  <si>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</si>
  <si>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</si>
  <si>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</si>
  <si>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</si>
  <si>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</si>
  <si>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</si>
  <si>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</si>
  <si>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</si>
  <si>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</si>
  <si>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</si>
  <si>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</si>
  <si>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</si>
  <si>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</si>
  <si>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</si>
  <si>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</si>
  <si>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</si>
  <si>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</si>
  <si>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</si>
  <si>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</si>
  <si>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</si>
  <si>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</si>
  <si>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</si>
  <si>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</si>
  <si>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</si>
  <si>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</si>
  <si>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</si>
  <si>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</si>
  <si>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</si>
  <si>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</si>
  <si>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</si>
  <si>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Minority interest</t>
  </si>
  <si>
    <t>Basic earnings per share (sen)</t>
  </si>
  <si>
    <t>Finance cost</t>
  </si>
  <si>
    <t>Other operating income</t>
  </si>
  <si>
    <t>Operating expenses</t>
  </si>
  <si>
    <t>Share premium</t>
  </si>
  <si>
    <t>Share capital</t>
  </si>
  <si>
    <t>Deferred taxation</t>
  </si>
  <si>
    <t>Note :</t>
  </si>
  <si>
    <t>Property, plant and equipment</t>
  </si>
  <si>
    <t>Inventories</t>
  </si>
  <si>
    <t>Short term borrowings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</si>
  <si>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</si>
  <si>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</si>
  <si>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</si>
  <si>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</si>
  <si>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</si>
  <si>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</si>
  <si>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</si>
  <si>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</si>
  <si>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</si>
  <si>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</si>
  <si>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</si>
  <si>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</si>
  <si>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</si>
  <si>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</si>
  <si>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</si>
  <si>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</si>
  <si>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</si>
  <si>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</si>
  <si>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</si>
  <si>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</si>
  <si>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</si>
  <si>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</si>
  <si>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</si>
  <si>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</si>
  <si>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</si>
  <si>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</si>
  <si>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</si>
  <si>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</si>
  <si>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</si>
  <si>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</si>
  <si>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</si>
  <si>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</si>
  <si>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</si>
  <si>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Group borrowings</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</si>
  <si>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</si>
  <si>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</si>
  <si>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</si>
  <si>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</si>
  <si>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</si>
  <si>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</si>
  <si>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</si>
  <si>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</si>
  <si>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</si>
  <si>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</si>
  <si>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</si>
  <si>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</si>
  <si>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</si>
  <si>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</si>
  <si>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</si>
  <si>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</si>
  <si>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</si>
  <si>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</si>
  <si>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</si>
  <si>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Long term liabilities</t>
  </si>
  <si>
    <t>Other payables and accruals</t>
  </si>
  <si>
    <t>Attributable to</t>
  </si>
  <si>
    <t>Equity holders of the parent</t>
  </si>
  <si>
    <t>CONDENSED CONSOLIDATED INCOME STATEMENT</t>
  </si>
  <si>
    <t>Term loans</t>
  </si>
  <si>
    <t>Basis of Preparation</t>
  </si>
  <si>
    <t>Based on profit for the period :</t>
  </si>
  <si>
    <t>- Current tax</t>
  </si>
  <si>
    <t>- Deferred taxation</t>
  </si>
  <si>
    <t xml:space="preserve">Receivables </t>
  </si>
  <si>
    <t>Income tax paid</t>
  </si>
  <si>
    <t>Net cash used in investing activities</t>
  </si>
  <si>
    <t xml:space="preserve">Malaysia </t>
  </si>
  <si>
    <t>United Kingdom</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</si>
  <si>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</si>
  <si>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</si>
  <si>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</si>
  <si>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</si>
  <si>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</si>
  <si>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</si>
  <si>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</si>
  <si>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</si>
  <si>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</si>
  <si>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</si>
  <si>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Reconcilitation of statutory tax rate to effective tax rate :</t>
  </si>
  <si>
    <t>Statutory tax rate</t>
  </si>
  <si>
    <t>%</t>
  </si>
  <si>
    <t>Prepaid land lease payments</t>
  </si>
  <si>
    <t>Bank Overdraft</t>
  </si>
  <si>
    <t>ASSETS</t>
  </si>
  <si>
    <t>Non-current assets</t>
  </si>
  <si>
    <t>TOTAL ASSETS</t>
  </si>
  <si>
    <t>EQUITY &amp; LIABILITIES</t>
  </si>
  <si>
    <t>Equity attributable to equity holders of the Company</t>
  </si>
  <si>
    <t>Non-current liabilities</t>
  </si>
  <si>
    <t>TOTAL EQUITY &amp; LIBILITIES</t>
  </si>
  <si>
    <t>Cash used in operations</t>
  </si>
  <si>
    <t>Net cash used in operating activities</t>
  </si>
  <si>
    <t>Total liabilities</t>
  </si>
  <si>
    <t xml:space="preserve">Provision for taxation </t>
  </si>
  <si>
    <t>(Loss)/ Profit from operations</t>
  </si>
  <si>
    <t>Net (loss)/ profit for the period</t>
  </si>
  <si>
    <t>Amount owing to director</t>
  </si>
  <si>
    <t>There were  no contingent liabilities and contingent assets of a material nature as at the date of this report.</t>
  </si>
  <si>
    <t>There were no exceptional items for the current period under review.</t>
  </si>
  <si>
    <t>There were no issuance or repayment of debt or equity securities for the current financial year to date.</t>
  </si>
  <si>
    <t>No dividend has been proposed for the current financial period to date.</t>
  </si>
  <si>
    <t>reporting quarter and the date of this announcement.</t>
  </si>
  <si>
    <t>There were no sale of unquoted investments and properties for the current quarter under review.</t>
  </si>
  <si>
    <t>(b) There were no investments in quoted securities as at the end of the reporting period.</t>
  </si>
  <si>
    <t>The Group does not have any financial instruments with off balance sheet risk as at the date of this report.</t>
  </si>
  <si>
    <t xml:space="preserve">There is no diluted earnings per share as the Company does not have any convertible financial instruments </t>
  </si>
  <si>
    <t>as at the end of the reported quarter and year.</t>
  </si>
  <si>
    <t xml:space="preserve">There were no changes in the valuation of property, plant and equipment since the last audited financial </t>
  </si>
  <si>
    <t>Currency translation difference</t>
  </si>
  <si>
    <t>Non-distributable</t>
  </si>
  <si>
    <t>Translation</t>
  </si>
  <si>
    <t>Reserve</t>
  </si>
  <si>
    <t>Translation reserves</t>
  </si>
  <si>
    <t>Effect of foreign exchange rate difference</t>
  </si>
  <si>
    <t xml:space="preserve">In the opinion of the directors, there were no material events that have arisen between the end of the </t>
  </si>
  <si>
    <t>There were no change in the composition of the Group for the financial year to date.</t>
  </si>
  <si>
    <t>(a) There were  no purchases or disposals of quoted securities for the current quarter under review.</t>
  </si>
  <si>
    <t>The Group does not have any material litigation as at the date of this report.</t>
  </si>
  <si>
    <t>Net Profit for the period (RM'000)</t>
  </si>
  <si>
    <t>Treasury shares</t>
  </si>
  <si>
    <t>Treasury</t>
  </si>
  <si>
    <t>Shares</t>
  </si>
  <si>
    <t>Shares acquired/disposed</t>
  </si>
  <si>
    <t>Current Quarter</t>
  </si>
  <si>
    <t>31.10.09</t>
  </si>
  <si>
    <t>First quarter ended</t>
  </si>
  <si>
    <t>Balance at 1.8.2009</t>
  </si>
  <si>
    <t>Balance at 31.10.2009</t>
  </si>
  <si>
    <t>Factoring liabilities</t>
  </si>
  <si>
    <t>Profit before tax</t>
  </si>
  <si>
    <t xml:space="preserve">Total </t>
  </si>
  <si>
    <t>Equity</t>
  </si>
  <si>
    <t>Interest</t>
  </si>
  <si>
    <t>Minority</t>
  </si>
  <si>
    <t>------------- Attributable to Equity Holders of the Parent-------------</t>
  </si>
  <si>
    <t xml:space="preserve"> </t>
  </si>
  <si>
    <t>CONDENSED BALANCE SHEET AS AT 31 OCTOBER 2010</t>
  </si>
  <si>
    <t>31.7.10</t>
  </si>
  <si>
    <t>31.10.10</t>
  </si>
  <si>
    <t>FOR THE FIRST QUARTER ENDED 31 OCTOBER 2010</t>
  </si>
  <si>
    <t>Balance at 1.8.2010</t>
  </si>
  <si>
    <t>Balance at 31.10.2010</t>
  </si>
  <si>
    <t>31 OCTOBER 2010</t>
  </si>
  <si>
    <t>The auditors' report on the financial statements for the year ended 31 July 2010 was not qualified.</t>
  </si>
  <si>
    <t xml:space="preserve">The interim financial statements are unaudited and have been prepared in compliance with Financial </t>
  </si>
  <si>
    <t xml:space="preserve">Reporting Standards (“FRS”) 134 Interim Financial Reporting and Chapter 9 part K of the Listing 
</t>
  </si>
  <si>
    <t>Requirements of the Bursa Malaysia Securities Berhad (“Bursa Malaysia”).</t>
  </si>
  <si>
    <t xml:space="preserve">The interim financial statements should be read in conjunction with the audited financial statements 
</t>
  </si>
  <si>
    <t xml:space="preserve">for the year ended 31 July 2010. These explanatory notes attached to the interim financial statements </t>
  </si>
  <si>
    <t xml:space="preserve">provide an explanation of events and transactions that are significant to an understanding of the </t>
  </si>
  <si>
    <t xml:space="preserve">changes in the financial position and performance of Sequoia Holdings Berhad. (“Sequoia” or </t>
  </si>
  <si>
    <t xml:space="preserve">“Company”) and its subsidiary companies (hereinafter referred to as the “Group”) since the financial </t>
  </si>
  <si>
    <t>year ended 31 July 2010.</t>
  </si>
  <si>
    <t xml:space="preserve">The same accounting policies and methods of computation are followed in the interim financial </t>
  </si>
  <si>
    <t>statements as compared with the financial statements for the financial year ended 31 July 2010.</t>
  </si>
  <si>
    <t>sales have an impact on revenue and earnings.</t>
  </si>
  <si>
    <t>As the Group is basically involved in the distribution of fashion apparels, major festivals and carnival</t>
  </si>
  <si>
    <t xml:space="preserve">Business segments
</t>
  </si>
  <si>
    <t xml:space="preserve">The Group is principally engaged in the manufacturing, marketing, distribution and retailing of jeanswear, </t>
  </si>
  <si>
    <t xml:space="preserve">other fashion apparels and accessories. Business segmental information has therefore not been </t>
  </si>
  <si>
    <t xml:space="preserve">prepared as the Group’s revenue, operating profit, assets employed, liabilities, capital expenditure, </t>
  </si>
  <si>
    <t xml:space="preserve">depreciation and non-cash expenses are mainly confined to one business segment.
</t>
  </si>
  <si>
    <t xml:space="preserve">Geographical Segments
</t>
  </si>
  <si>
    <t xml:space="preserve">In presenting information on the basis of geographical segments, segment revenue is based on the </t>
  </si>
  <si>
    <t>statements for the year ended 31 July 2010.</t>
  </si>
  <si>
    <t>There were  no corporate proposals for the current quarter.</t>
  </si>
  <si>
    <t>Investment property</t>
  </si>
  <si>
    <t>The Condensed Consolidated Balance Sheet should be read in conjunction with the Annual Financial</t>
  </si>
  <si>
    <t xml:space="preserve">Report for the year ended 31 July 2010 and the accompanying explanatory notes attached to the interim </t>
  </si>
  <si>
    <t>financial statements.</t>
  </si>
  <si>
    <t>The Condensed Consolidated Income Statement should be read in conjunction with the Annual Financial Report</t>
  </si>
  <si>
    <t>for the year ended 31 July 2010 and the accompanying explanatory notes attached to the interim financial</t>
  </si>
  <si>
    <t>The unaudited Condensed Consolidated Statement Of Changes In Equity should be read in conjunction with the audited financial</t>
  </si>
  <si>
    <t>The Condensed Consolidated Cash Flow Statement should be read in conjunction with the Annual Financial</t>
  </si>
  <si>
    <t>Report for the year ended 31 July 2010 and the accompanying explanatory notes attached to the interim</t>
  </si>
  <si>
    <t xml:space="preserve">financial statements.
</t>
  </si>
  <si>
    <t xml:space="preserve">statements for the year ended 31 July 2010.
</t>
  </si>
  <si>
    <t>Before Tax</t>
  </si>
  <si>
    <t>Profit/(Loss)</t>
  </si>
  <si>
    <t>Deferred tax assets not recognised</t>
  </si>
  <si>
    <t xml:space="preserve">mainly in Malaysia and the United Kingdom. </t>
  </si>
  <si>
    <t>(Payment)/ Drawdown of factoring liabilities</t>
  </si>
  <si>
    <t>(Payment)/ Drawdown of bankers acceptance</t>
  </si>
  <si>
    <t>Purchase of treasury shares</t>
  </si>
  <si>
    <t>(formerly known as Sequoia Holdings Berhad)</t>
  </si>
  <si>
    <r>
      <t>YEN GLOBAL BERHAD</t>
    </r>
    <r>
      <rPr>
        <b/>
        <sz val="8"/>
        <rFont val="Times New Roman"/>
        <family val="1"/>
      </rPr>
      <t xml:space="preserve"> (Company No. 570396-D)</t>
    </r>
  </si>
  <si>
    <t>Material change in profit before taxation as compared to preceding quarter</t>
  </si>
  <si>
    <t>The Group achieved revenue of RM13.7 million, which was 23% lower than the RM17.7</t>
  </si>
  <si>
    <t>Turnover increased 34% from RM10.2 million in the previous quarter to RM13.7 million this</t>
  </si>
  <si>
    <t>impact on sales. In order to clear slow-moving inventories, the Group has participated in</t>
  </si>
  <si>
    <t xml:space="preserve">affected our gross margins. As a result, the Group suffered a loss before tax of RM1.9 million </t>
  </si>
  <si>
    <t>as compared to a profit of RM3.2 million in the previous year's quarter.</t>
  </si>
  <si>
    <t>of old stocks.</t>
  </si>
  <si>
    <t xml:space="preserve">a loss of RM1.9 million as compared  to RM1.1 million for the previous quarter due to clearance </t>
  </si>
  <si>
    <t xml:space="preserve">quarter mainly due to the festive season recorded in this quarter. However, this quarter recorded </t>
  </si>
  <si>
    <t>million achieved for the previous year as the weak retail industry continues to have an adverse</t>
  </si>
  <si>
    <t>more warehouse sales and more aggressive markdown and promotional discounts, and this has</t>
  </si>
  <si>
    <t xml:space="preserve">The business of the Group is managed principally in Malaysia and its products are distributed
</t>
  </si>
  <si>
    <t xml:space="preserve">geographical location of customers whereas segment assets are based on the geographical </t>
  </si>
  <si>
    <t xml:space="preserve">location of assets. 
</t>
  </si>
  <si>
    <t xml:space="preserve">The Board expects business for the current financial year to 31st July 2011 to be challenging in </t>
  </si>
  <si>
    <t xml:space="preserve">view of the unfavourable market conditions locally and the depressing economic outlook for the </t>
  </si>
  <si>
    <t>UK market in which the Group operates.</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</si>
</sst>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48">
    <font>
      <sz val="10"/>
      <name val="Arial"/>
      <family val="0"/>
    </font>
    <font>
      <sz val="10"/>
      <name val="Times New Roman"/>
      <family val="1"/>
    </font>
    <font>
      <b/>
      <sz val="10"/>
      <name val="Times New Roman"/>
      <family val="1"/>
    </font>
    <font>
      <u val="single"/>
      <sz val="10"/>
      <name val="Times New Roman"/>
      <family val="1"/>
    </font>
    <font>
      <sz val="10"/>
      <color indexed="10"/>
      <name val="Times New Roman"/>
      <family val="1"/>
    </font>
    <font>
      <sz val="11"/>
      <name val="Times New Roman"/>
      <family val="1"/>
    </font>
    <font>
      <b/>
      <u val="single"/>
      <sz val="11"/>
      <name val="Times New Roman"/>
      <family val="1"/>
    </font>
    <font>
      <u val="single"/>
      <sz val="10"/>
      <color indexed="12"/>
      <name val="Arial"/>
      <family val="2"/>
    </font>
    <font>
      <u val="single"/>
      <sz val="10"/>
      <color indexed="36"/>
      <name val="Arial"/>
      <family val="2"/>
    </font>
    <font>
      <b/>
      <sz val="12"/>
      <name val="Times New Roman"/>
      <family val="1"/>
    </font>
    <font>
      <b/>
      <sz val="10"/>
      <color indexed="10"/>
      <name val="Times New Roman"/>
      <family val="1"/>
    </font>
    <font>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quotePrefix="1">
      <alignment/>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42" applyNumberFormat="1" applyFont="1" applyBorder="1" applyAlignment="1">
      <alignment horizontal="center"/>
    </xf>
    <xf numFmtId="179" fontId="1" fillId="0" borderId="0" xfId="0" applyNumberFormat="1" applyFont="1" applyAlignment="1">
      <alignment horizontal="center"/>
    </xf>
    <xf numFmtId="43" fontId="1" fillId="0" borderId="0" xfId="42"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10" xfId="42" applyNumberFormat="1" applyFont="1" applyBorder="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33" borderId="0" xfId="0" applyFont="1" applyFill="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15" fontId="5" fillId="0" borderId="0" xfId="0" applyNumberFormat="1" applyFont="1" applyAlignment="1" quotePrefix="1">
      <alignment horizontal="center"/>
    </xf>
    <xf numFmtId="0" fontId="6" fillId="0" borderId="0" xfId="0" applyFont="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179" fontId="1" fillId="0" borderId="11"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79" fontId="1" fillId="0" borderId="0" xfId="0" applyNumberFormat="1" applyFont="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1" fillId="0" borderId="11" xfId="42" applyNumberFormat="1" applyFont="1" applyBorder="1" applyAlignment="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41" fontId="1" fillId="0" borderId="11" xfId="0" applyNumberFormat="1" applyFont="1" applyFill="1" applyBorder="1" applyAlignment="1">
      <alignment horizontal="center"/>
    </xf>
    <xf numFmtId="41" fontId="1" fillId="0" borderId="0" xfId="0" applyNumberFormat="1" applyFont="1" applyFill="1" applyAlignment="1">
      <alignment horizontal="center"/>
    </xf>
    <xf numFmtId="0" fontId="5" fillId="0" borderId="0" xfId="0" applyFont="1" applyAlignment="1">
      <alignment horizontal="center"/>
    </xf>
    <xf numFmtId="0" fontId="5" fillId="0" borderId="0" xfId="0" applyFont="1" applyAlignment="1" quotePrefix="1">
      <alignment/>
    </xf>
    <xf numFmtId="0" fontId="9" fillId="0" borderId="0" xfId="0" applyFont="1" applyAlignment="1">
      <alignment/>
    </xf>
    <xf numFmtId="0" fontId="4" fillId="0" borderId="0" xfId="0" applyFont="1" applyAlignment="1">
      <alignment/>
    </xf>
    <xf numFmtId="0" fontId="10"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41" fontId="5" fillId="0" borderId="0" xfId="0" applyNumberFormat="1" applyFont="1" applyAlignment="1">
      <alignment/>
    </xf>
    <xf numFmtId="41" fontId="1" fillId="0" borderId="12" xfId="0" applyNumberFormat="1" applyFont="1" applyFill="1" applyBorder="1" applyAlignment="1">
      <alignment/>
    </xf>
    <xf numFmtId="41" fontId="2" fillId="0" borderId="13" xfId="0" applyNumberFormat="1" applyFont="1" applyFill="1" applyBorder="1" applyAlignment="1">
      <alignment/>
    </xf>
    <xf numFmtId="41" fontId="2" fillId="0" borderId="0" xfId="0" applyNumberFormat="1" applyFont="1" applyFill="1" applyAlignment="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justify" vertical="top"/>
    </xf>
    <xf numFmtId="0" fontId="1" fillId="0" borderId="0" xfId="0" applyFont="1" applyAlignment="1">
      <alignment horizontal="left" vertical="top"/>
    </xf>
    <xf numFmtId="0" fontId="1" fillId="0" borderId="0" xfId="0" applyFont="1" applyAlignment="1" quotePrefix="1">
      <alignment horizontal="left"/>
    </xf>
    <xf numFmtId="179" fontId="1" fillId="0" borderId="12" xfId="42" applyNumberFormat="1" applyFont="1" applyBorder="1" applyAlignment="1">
      <alignment/>
    </xf>
    <xf numFmtId="179" fontId="1" fillId="0" borderId="14" xfId="42" applyNumberFormat="1" applyFont="1" applyBorder="1" applyAlignment="1">
      <alignment/>
    </xf>
    <xf numFmtId="179" fontId="1" fillId="0" borderId="15" xfId="42" applyNumberFormat="1" applyFont="1" applyBorder="1" applyAlignment="1">
      <alignment/>
    </xf>
    <xf numFmtId="179" fontId="1" fillId="0" borderId="16" xfId="42" applyNumberFormat="1" applyFont="1" applyFill="1" applyBorder="1" applyAlignment="1">
      <alignment/>
    </xf>
    <xf numFmtId="179" fontId="1" fillId="0" borderId="17" xfId="42" applyNumberFormat="1" applyFont="1" applyBorder="1" applyAlignment="1">
      <alignment/>
    </xf>
    <xf numFmtId="179" fontId="1" fillId="0" borderId="0" xfId="42" applyNumberFormat="1" applyFont="1" applyAlignment="1">
      <alignment horizontal="right"/>
    </xf>
    <xf numFmtId="179" fontId="1" fillId="0" borderId="0" xfId="42" applyNumberFormat="1" applyFont="1" applyFill="1" applyAlignment="1">
      <alignment horizontal="right"/>
    </xf>
    <xf numFmtId="0" fontId="11" fillId="0" borderId="0" xfId="0" applyFont="1" applyFill="1" applyAlignment="1">
      <alignment horizontal="center"/>
    </xf>
    <xf numFmtId="179" fontId="1" fillId="0" borderId="16" xfId="42" applyNumberFormat="1" applyFont="1" applyBorder="1" applyAlignment="1">
      <alignment/>
    </xf>
    <xf numFmtId="179" fontId="1" fillId="0" borderId="18" xfId="42" applyNumberFormat="1" applyFont="1" applyBorder="1" applyAlignment="1">
      <alignment/>
    </xf>
    <xf numFmtId="179" fontId="1" fillId="0" borderId="19" xfId="42" applyNumberFormat="1" applyFont="1" applyBorder="1" applyAlignment="1">
      <alignment/>
    </xf>
    <xf numFmtId="179" fontId="1" fillId="0" borderId="20" xfId="42" applyNumberFormat="1" applyFont="1" applyBorder="1" applyAlignment="1">
      <alignment/>
    </xf>
    <xf numFmtId="179" fontId="1" fillId="0" borderId="0" xfId="42" applyNumberFormat="1" applyFont="1" applyBorder="1" applyAlignment="1">
      <alignment horizontal="right"/>
    </xf>
    <xf numFmtId="0" fontId="2" fillId="0" borderId="0" xfId="0" applyFont="1" applyAlignment="1">
      <alignment/>
    </xf>
    <xf numFmtId="0" fontId="11" fillId="0" borderId="0" xfId="0" applyFont="1" applyAlignment="1">
      <alignment horizontal="center"/>
    </xf>
    <xf numFmtId="179" fontId="1" fillId="0" borderId="16" xfId="42" applyNumberFormat="1" applyFont="1" applyFill="1" applyBorder="1" applyAlignment="1">
      <alignment horizontal="center"/>
    </xf>
    <xf numFmtId="179" fontId="1" fillId="0" borderId="14" xfId="42" applyNumberFormat="1" applyFont="1" applyFill="1" applyBorder="1" applyAlignment="1">
      <alignment horizontal="center"/>
    </xf>
    <xf numFmtId="43" fontId="1" fillId="0" borderId="11" xfId="42" applyFont="1" applyFill="1" applyBorder="1" applyAlignment="1">
      <alignment/>
    </xf>
    <xf numFmtId="0" fontId="1" fillId="0" borderId="0" xfId="0" applyFont="1" applyAlignment="1">
      <alignment/>
    </xf>
    <xf numFmtId="179" fontId="1" fillId="0" borderId="0" xfId="0" applyNumberFormat="1" applyFont="1" applyBorder="1" applyAlignment="1">
      <alignment/>
    </xf>
    <xf numFmtId="0" fontId="5" fillId="0" borderId="11" xfId="0" applyFont="1" applyBorder="1" applyAlignment="1">
      <alignment/>
    </xf>
    <xf numFmtId="179" fontId="1" fillId="0" borderId="14" xfId="42" applyNumberFormat="1" applyFont="1" applyFill="1" applyBorder="1" applyAlignment="1">
      <alignment/>
    </xf>
    <xf numFmtId="179" fontId="5" fillId="0" borderId="14" xfId="42" applyNumberFormat="1" applyFont="1" applyBorder="1" applyAlignment="1">
      <alignment/>
    </xf>
    <xf numFmtId="41" fontId="1" fillId="0" borderId="10" xfId="0" applyNumberFormat="1" applyFont="1" applyFill="1" applyBorder="1" applyAlignment="1">
      <alignment/>
    </xf>
    <xf numFmtId="179" fontId="1" fillId="0" borderId="10" xfId="42" applyNumberFormat="1" applyFont="1" applyFill="1" applyBorder="1" applyAlignment="1">
      <alignment/>
    </xf>
    <xf numFmtId="192" fontId="1" fillId="0" borderId="11" xfId="0" applyNumberFormat="1" applyFont="1" applyFill="1" applyBorder="1" applyAlignment="1">
      <alignment horizontal="center"/>
    </xf>
    <xf numFmtId="179" fontId="1" fillId="0" borderId="18" xfId="42" applyNumberFormat="1" applyFont="1" applyFill="1" applyBorder="1" applyAlignment="1">
      <alignment/>
    </xf>
    <xf numFmtId="179" fontId="1" fillId="0" borderId="19" xfId="42" applyNumberFormat="1" applyFont="1" applyFill="1" applyBorder="1" applyAlignment="1">
      <alignment/>
    </xf>
    <xf numFmtId="179" fontId="1" fillId="0" borderId="20" xfId="42" applyNumberFormat="1" applyFont="1" applyFill="1" applyBorder="1" applyAlignment="1">
      <alignment/>
    </xf>
    <xf numFmtId="43" fontId="1" fillId="0" borderId="0" xfId="0" applyNumberFormat="1" applyFont="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xf>
    <xf numFmtId="41" fontId="2" fillId="0" borderId="13" xfId="0" applyNumberFormat="1" applyFont="1" applyFill="1" applyBorder="1" applyAlignment="1">
      <alignment/>
    </xf>
    <xf numFmtId="179" fontId="1" fillId="0" borderId="0" xfId="0" applyNumberFormat="1" applyFont="1" applyAlignment="1">
      <alignment/>
    </xf>
    <xf numFmtId="43" fontId="1" fillId="0" borderId="12" xfId="0" applyNumberFormat="1" applyFont="1" applyFill="1" applyBorder="1" applyAlignment="1">
      <alignment/>
    </xf>
    <xf numFmtId="16" fontId="1" fillId="0" borderId="0" xfId="0" applyNumberFormat="1" applyFont="1" applyFill="1" applyAlignment="1">
      <alignment horizontal="center"/>
    </xf>
    <xf numFmtId="0" fontId="1" fillId="0" borderId="0" xfId="0" applyFont="1" applyFill="1" applyBorder="1" applyAlignment="1">
      <alignmen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179" fontId="1" fillId="0" borderId="0" xfId="42" applyNumberFormat="1" applyFont="1" applyAlignment="1">
      <alignment horizontal="center"/>
    </xf>
    <xf numFmtId="179" fontId="1" fillId="0" borderId="0" xfId="42" applyNumberFormat="1" applyFont="1" applyAlignment="1" quotePrefix="1">
      <alignment horizontal="center"/>
    </xf>
    <xf numFmtId="0" fontId="1" fillId="0" borderId="0" xfId="0" applyFont="1" applyAlignment="1">
      <alignment/>
    </xf>
    <xf numFmtId="0" fontId="1" fillId="0" borderId="0" xfId="0" applyFont="1" applyFill="1" applyAlignment="1">
      <alignment horizontal="left"/>
    </xf>
    <xf numFmtId="0" fontId="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Alignment="1">
      <alignment horizontal="justify" vertical="top"/>
    </xf>
    <xf numFmtId="16" fontId="1" fillId="0" borderId="0" xfId="0" applyNumberFormat="1" applyFont="1" applyAlignment="1">
      <alignment horizontal="center"/>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0</xdr:rowOff>
    </xdr:from>
    <xdr:to>
      <xdr:col>4</xdr:col>
      <xdr:colOff>38100</xdr:colOff>
      <xdr:row>58</xdr:row>
      <xdr:rowOff>0</xdr:rowOff>
    </xdr:to>
    <xdr:sp fLocksText="0">
      <xdr:nvSpPr>
        <xdr:cNvPr id="1" name="Text Box 1"/>
        <xdr:cNvSpPr txBox="1">
          <a:spLocks noChangeArrowheads="1"/>
        </xdr:cNvSpPr>
      </xdr:nvSpPr>
      <xdr:spPr>
        <a:xfrm>
          <a:off x="9525" y="916305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59</xdr:row>
      <xdr:rowOff>47625</xdr:rowOff>
    </xdr:from>
    <xdr:ext cx="76200" cy="209550"/>
    <xdr:sp fLocksText="0">
      <xdr:nvSpPr>
        <xdr:cNvPr id="2" name="Text Box 2"/>
        <xdr:cNvSpPr txBox="1">
          <a:spLocks noChangeArrowheads="1"/>
        </xdr:cNvSpPr>
      </xdr:nvSpPr>
      <xdr:spPr>
        <a:xfrm>
          <a:off x="3990975" y="9372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46</xdr:row>
      <xdr:rowOff>47625</xdr:rowOff>
    </xdr:from>
    <xdr:ext cx="76200" cy="200025"/>
    <xdr:sp fLocksText="0">
      <xdr:nvSpPr>
        <xdr:cNvPr id="1" name="Text Box 2"/>
        <xdr:cNvSpPr txBox="1">
          <a:spLocks noChangeArrowheads="1"/>
        </xdr:cNvSpPr>
      </xdr:nvSpPr>
      <xdr:spPr>
        <a:xfrm>
          <a:off x="2305050" y="7591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52</xdr:row>
      <xdr:rowOff>47625</xdr:rowOff>
    </xdr:from>
    <xdr:ext cx="76200" cy="200025"/>
    <xdr:sp fLocksText="0">
      <xdr:nvSpPr>
        <xdr:cNvPr id="1" name="Text Box 2"/>
        <xdr:cNvSpPr txBox="1">
          <a:spLocks noChangeArrowheads="1"/>
        </xdr:cNvSpPr>
      </xdr:nvSpPr>
      <xdr:spPr>
        <a:xfrm>
          <a:off x="3609975" y="845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52</xdr:row>
      <xdr:rowOff>47625</xdr:rowOff>
    </xdr:from>
    <xdr:ext cx="76200" cy="200025"/>
    <xdr:sp fLocksText="0">
      <xdr:nvSpPr>
        <xdr:cNvPr id="2" name="Text Box 5"/>
        <xdr:cNvSpPr txBox="1">
          <a:spLocks noChangeArrowheads="1"/>
        </xdr:cNvSpPr>
      </xdr:nvSpPr>
      <xdr:spPr>
        <a:xfrm>
          <a:off x="3609975" y="845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206</xdr:row>
      <xdr:rowOff>0</xdr:rowOff>
    </xdr:from>
    <xdr:to>
      <xdr:col>8</xdr:col>
      <xdr:colOff>333375</xdr:colOff>
      <xdr:row>206</xdr:row>
      <xdr:rowOff>0</xdr:rowOff>
    </xdr:to>
    <xdr:sp>
      <xdr:nvSpPr>
        <xdr:cNvPr id="1" name="Text 18"/>
        <xdr:cNvSpPr txBox="1">
          <a:spLocks noChangeArrowheads="1"/>
        </xdr:cNvSpPr>
      </xdr:nvSpPr>
      <xdr:spPr>
        <a:xfrm>
          <a:off x="314325" y="38271450"/>
          <a:ext cx="5267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206</xdr:row>
      <xdr:rowOff>0</xdr:rowOff>
    </xdr:from>
    <xdr:to>
      <xdr:col>8</xdr:col>
      <xdr:colOff>333375</xdr:colOff>
      <xdr:row>206</xdr:row>
      <xdr:rowOff>0</xdr:rowOff>
    </xdr:to>
    <xdr:sp>
      <xdr:nvSpPr>
        <xdr:cNvPr id="2" name="Text 18"/>
        <xdr:cNvSpPr txBox="1">
          <a:spLocks noChangeArrowheads="1"/>
        </xdr:cNvSpPr>
      </xdr:nvSpPr>
      <xdr:spPr>
        <a:xfrm>
          <a:off x="314325" y="38271450"/>
          <a:ext cx="5267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zoomScale="150" zoomScaleNormal="150" zoomScaleSheetLayoutView="100" zoomScalePageLayoutView="0" workbookViewId="0" topLeftCell="A1">
      <selection activeCell="B46" sqref="B46"/>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57" t="s">
        <v>235</v>
      </c>
    </row>
    <row r="2" ht="15.75">
      <c r="A2" s="57" t="s">
        <v>234</v>
      </c>
    </row>
    <row r="4" ht="12.75">
      <c r="A4" s="4" t="s">
        <v>186</v>
      </c>
    </row>
    <row r="5" ht="12.75">
      <c r="A5" s="4" t="s">
        <v>52</v>
      </c>
    </row>
    <row r="6" ht="12.75">
      <c r="D6" s="2" t="s">
        <v>88</v>
      </c>
    </row>
    <row r="7" spans="2:4" ht="12.75">
      <c r="B7" s="2" t="s">
        <v>53</v>
      </c>
      <c r="D7" s="2" t="s">
        <v>91</v>
      </c>
    </row>
    <row r="8" spans="2:4" ht="12.75">
      <c r="B8" s="2" t="s">
        <v>54</v>
      </c>
      <c r="D8" s="2" t="s">
        <v>55</v>
      </c>
    </row>
    <row r="9" spans="2:4" ht="12.75">
      <c r="B9" s="2" t="s">
        <v>0</v>
      </c>
      <c r="D9" s="2" t="s">
        <v>56</v>
      </c>
    </row>
    <row r="10" spans="2:4" ht="12.75">
      <c r="B10" s="23" t="s">
        <v>188</v>
      </c>
      <c r="D10" s="23" t="s">
        <v>187</v>
      </c>
    </row>
    <row r="11" spans="2:4" ht="12.75">
      <c r="B11" s="2" t="s">
        <v>1</v>
      </c>
      <c r="D11" s="2" t="s">
        <v>1</v>
      </c>
    </row>
    <row r="12" ht="12.75">
      <c r="D12" s="1"/>
    </row>
    <row r="13" spans="1:4" ht="12.75">
      <c r="A13" s="4" t="s">
        <v>133</v>
      </c>
      <c r="D13" s="1"/>
    </row>
    <row r="14" spans="1:4" ht="12.75">
      <c r="A14" s="24" t="s">
        <v>134</v>
      </c>
      <c r="D14" s="1"/>
    </row>
    <row r="15" spans="1:8" s="5" customFormat="1" ht="12.75">
      <c r="A15" s="5" t="s">
        <v>47</v>
      </c>
      <c r="B15" s="5">
        <v>12613</v>
      </c>
      <c r="D15" s="5">
        <v>13243</v>
      </c>
      <c r="F15" s="6"/>
      <c r="H15" s="6"/>
    </row>
    <row r="16" spans="1:8" s="5" customFormat="1" ht="12.75">
      <c r="A16" s="5" t="s">
        <v>216</v>
      </c>
      <c r="B16" s="5">
        <v>137</v>
      </c>
      <c r="D16" s="5">
        <v>137</v>
      </c>
      <c r="F16" s="6"/>
      <c r="H16" s="6"/>
    </row>
    <row r="17" spans="1:8" s="5" customFormat="1" ht="12.75">
      <c r="A17" s="5" t="s">
        <v>131</v>
      </c>
      <c r="B17" s="5">
        <v>2894</v>
      </c>
      <c r="D17" s="5">
        <v>2910</v>
      </c>
      <c r="F17" s="6"/>
      <c r="H17" s="6"/>
    </row>
    <row r="18" spans="1:8" s="5" customFormat="1" ht="12.75">
      <c r="A18" s="5" t="s">
        <v>97</v>
      </c>
      <c r="B18" s="5">
        <v>4439</v>
      </c>
      <c r="D18" s="5">
        <v>4635</v>
      </c>
      <c r="F18" s="6"/>
      <c r="H18" s="6"/>
    </row>
    <row r="19" spans="1:8" s="5" customFormat="1" ht="12.75" hidden="1">
      <c r="A19" s="5" t="s">
        <v>126</v>
      </c>
      <c r="B19" s="5">
        <v>0</v>
      </c>
      <c r="D19" s="5">
        <v>0</v>
      </c>
      <c r="F19" s="66"/>
      <c r="H19" s="6"/>
    </row>
    <row r="20" spans="1:8" s="5" customFormat="1" ht="12.75">
      <c r="A20" s="24"/>
      <c r="B20" s="75">
        <f>SUM(B15:B19)</f>
        <v>20083</v>
      </c>
      <c r="D20" s="75">
        <f>SUM(D15:D19)</f>
        <v>20925</v>
      </c>
      <c r="F20" s="6"/>
      <c r="H20" s="6"/>
    </row>
    <row r="21" spans="1:8" s="5" customFormat="1" ht="12.75">
      <c r="A21" s="24" t="s">
        <v>50</v>
      </c>
      <c r="F21" s="6"/>
      <c r="H21" s="6"/>
    </row>
    <row r="22" spans="1:8" s="5" customFormat="1" ht="12.75">
      <c r="A22" s="7" t="s">
        <v>48</v>
      </c>
      <c r="B22" s="7">
        <v>42866</v>
      </c>
      <c r="C22" s="7"/>
      <c r="D22" s="7">
        <v>46881</v>
      </c>
      <c r="E22" s="7"/>
      <c r="F22" s="8"/>
      <c r="G22" s="7"/>
      <c r="H22" s="6"/>
    </row>
    <row r="23" spans="1:8" s="5" customFormat="1" ht="12.75">
      <c r="A23" s="7" t="s">
        <v>5</v>
      </c>
      <c r="B23" s="7">
        <v>27859</v>
      </c>
      <c r="C23" s="7"/>
      <c r="D23" s="7">
        <v>24176</v>
      </c>
      <c r="E23" s="7"/>
      <c r="F23" s="8"/>
      <c r="G23" s="7"/>
      <c r="H23" s="6"/>
    </row>
    <row r="24" spans="1:8" s="5" customFormat="1" ht="12.75">
      <c r="A24" s="5" t="s">
        <v>123</v>
      </c>
      <c r="B24" s="7">
        <v>8504</v>
      </c>
      <c r="C24" s="7"/>
      <c r="D24" s="7">
        <v>9097</v>
      </c>
      <c r="E24" s="7"/>
      <c r="F24" s="8"/>
      <c r="G24" s="7"/>
      <c r="H24" s="6"/>
    </row>
    <row r="25" spans="1:8" s="5" customFormat="1" ht="12.75">
      <c r="A25" s="7" t="s">
        <v>90</v>
      </c>
      <c r="B25" s="7">
        <v>1075</v>
      </c>
      <c r="C25" s="7"/>
      <c r="D25" s="7">
        <v>810</v>
      </c>
      <c r="E25" s="7"/>
      <c r="F25" s="8"/>
      <c r="G25" s="7"/>
      <c r="H25" s="6"/>
    </row>
    <row r="26" spans="1:8" s="5" customFormat="1" ht="12.75">
      <c r="A26" s="7" t="s">
        <v>6</v>
      </c>
      <c r="B26" s="7">
        <v>712</v>
      </c>
      <c r="C26" s="7"/>
      <c r="D26" s="7">
        <v>2351</v>
      </c>
      <c r="E26" s="7"/>
      <c r="F26" s="8"/>
      <c r="G26" s="7"/>
      <c r="H26" s="6"/>
    </row>
    <row r="27" spans="1:8" s="5" customFormat="1" ht="12.75">
      <c r="A27" s="7"/>
      <c r="B27" s="76">
        <f>SUM(B22:B26)</f>
        <v>81016</v>
      </c>
      <c r="C27" s="7"/>
      <c r="D27" s="76">
        <f>SUM(D22:D26)</f>
        <v>83315</v>
      </c>
      <c r="E27" s="7"/>
      <c r="F27" s="8"/>
      <c r="G27" s="7"/>
      <c r="H27" s="6"/>
    </row>
    <row r="28" spans="1:8" s="24" customFormat="1" ht="13.5" thickBot="1">
      <c r="A28" s="118" t="s">
        <v>135</v>
      </c>
      <c r="B28" s="77">
        <f>B20+B27</f>
        <v>101099</v>
      </c>
      <c r="C28" s="7"/>
      <c r="D28" s="77">
        <f>D20+D27</f>
        <v>104240</v>
      </c>
      <c r="E28" s="25"/>
      <c r="F28" s="48"/>
      <c r="G28" s="25"/>
      <c r="H28" s="49"/>
    </row>
    <row r="29" spans="1:8" s="5" customFormat="1" ht="12.75">
      <c r="A29" s="7"/>
      <c r="B29" s="7"/>
      <c r="C29" s="7"/>
      <c r="D29" s="7"/>
      <c r="E29" s="7"/>
      <c r="F29" s="8"/>
      <c r="G29" s="7"/>
      <c r="H29" s="6"/>
    </row>
    <row r="30" spans="1:8" s="5" customFormat="1" ht="12.75">
      <c r="A30" s="113" t="s">
        <v>136</v>
      </c>
      <c r="F30" s="6"/>
      <c r="H30" s="6"/>
    </row>
    <row r="31" spans="1:8" s="5" customFormat="1" ht="12.75">
      <c r="A31" s="114" t="s">
        <v>137</v>
      </c>
      <c r="F31" s="6"/>
      <c r="H31" s="6"/>
    </row>
    <row r="32" spans="1:4" ht="12.75">
      <c r="A32" s="115" t="s">
        <v>44</v>
      </c>
      <c r="B32" s="5">
        <f>Equity!B27</f>
        <v>62500</v>
      </c>
      <c r="D32" s="5">
        <v>62500</v>
      </c>
    </row>
    <row r="33" spans="1:4" ht="12.75">
      <c r="A33" s="115" t="s">
        <v>43</v>
      </c>
      <c r="B33" s="5">
        <f>Equity!C27</f>
        <v>21</v>
      </c>
      <c r="D33" s="5">
        <v>21</v>
      </c>
    </row>
    <row r="34" spans="1:4" ht="12.75">
      <c r="A34" s="115" t="s">
        <v>169</v>
      </c>
      <c r="B34" s="5">
        <f>Equity!D27</f>
        <v>-101</v>
      </c>
      <c r="D34" s="5">
        <v>-97</v>
      </c>
    </row>
    <row r="35" spans="1:4" ht="12.75">
      <c r="A35" s="115" t="s">
        <v>162</v>
      </c>
      <c r="B35" s="5">
        <f>Equity!E27</f>
        <v>-1818</v>
      </c>
      <c r="D35" s="5">
        <v>-1302</v>
      </c>
    </row>
    <row r="36" spans="1:4" ht="12.75">
      <c r="A36" s="115" t="s">
        <v>122</v>
      </c>
      <c r="B36" s="78">
        <f>Equity!F27</f>
        <v>10355</v>
      </c>
      <c r="D36" s="78">
        <v>12230</v>
      </c>
    </row>
    <row r="37" spans="1:4" ht="12.75">
      <c r="A37" s="116"/>
      <c r="B37" s="76">
        <f>SUM(B32:B36)</f>
        <v>70957</v>
      </c>
      <c r="D37" s="76">
        <f>SUM(D32:D36)</f>
        <v>73352</v>
      </c>
    </row>
    <row r="38" spans="1:4" ht="12.75">
      <c r="A38" s="115" t="s">
        <v>38</v>
      </c>
      <c r="B38" s="78">
        <f>Equity!H27</f>
        <v>-1310</v>
      </c>
      <c r="D38" s="78">
        <v>-1014</v>
      </c>
    </row>
    <row r="39" spans="1:4" ht="12.75">
      <c r="A39" s="116" t="s">
        <v>102</v>
      </c>
      <c r="B39" s="75">
        <f>SUM(B37:B38)</f>
        <v>69647</v>
      </c>
      <c r="D39" s="75">
        <f>SUM(D37:D38)</f>
        <v>72338</v>
      </c>
    </row>
    <row r="40" spans="1:4" ht="12.75">
      <c r="A40" s="116"/>
      <c r="B40" s="7"/>
      <c r="D40" s="7"/>
    </row>
    <row r="41" spans="1:4" ht="12.75">
      <c r="A41" s="116" t="s">
        <v>138</v>
      </c>
      <c r="B41" s="7"/>
      <c r="D41" s="7"/>
    </row>
    <row r="42" spans="1:4" ht="12.75">
      <c r="A42" s="115" t="s">
        <v>45</v>
      </c>
      <c r="B42" s="7">
        <v>796</v>
      </c>
      <c r="D42" s="7">
        <v>963</v>
      </c>
    </row>
    <row r="43" spans="1:8" ht="12.75">
      <c r="A43" s="115" t="s">
        <v>103</v>
      </c>
      <c r="B43" s="7">
        <v>1312</v>
      </c>
      <c r="D43" s="7">
        <v>1341</v>
      </c>
      <c r="H43" s="9"/>
    </row>
    <row r="44" spans="1:4" ht="12.75">
      <c r="A44" s="116"/>
      <c r="B44" s="75">
        <f>SUM(B42:B43)</f>
        <v>2108</v>
      </c>
      <c r="D44" s="75">
        <f>SUM(D42:D43)</f>
        <v>2304</v>
      </c>
    </row>
    <row r="45" spans="1:8" s="5" customFormat="1" ht="12.75">
      <c r="A45" s="117" t="s">
        <v>51</v>
      </c>
      <c r="B45" s="7"/>
      <c r="C45" s="7"/>
      <c r="D45" s="7"/>
      <c r="E45" s="7"/>
      <c r="F45" s="8"/>
      <c r="G45" s="7"/>
      <c r="H45" s="6"/>
    </row>
    <row r="46" spans="1:8" s="5" customFormat="1" ht="12.75">
      <c r="A46" s="7" t="s">
        <v>7</v>
      </c>
      <c r="B46" s="7">
        <v>10402</v>
      </c>
      <c r="C46" s="7"/>
      <c r="D46" s="7">
        <v>10008</v>
      </c>
      <c r="E46" s="7"/>
      <c r="F46" s="8"/>
      <c r="G46" s="7"/>
      <c r="H46" s="6"/>
    </row>
    <row r="47" spans="1:8" s="5" customFormat="1" ht="12.75">
      <c r="A47" s="7" t="s">
        <v>104</v>
      </c>
      <c r="B47" s="7">
        <v>2319</v>
      </c>
      <c r="C47" s="7"/>
      <c r="D47" s="7">
        <f>3093-D48</f>
        <v>2396</v>
      </c>
      <c r="E47" s="7"/>
      <c r="F47" s="8"/>
      <c r="G47" s="7"/>
      <c r="H47" s="6"/>
    </row>
    <row r="48" spans="1:8" s="5" customFormat="1" ht="12.75">
      <c r="A48" s="7" t="s">
        <v>146</v>
      </c>
      <c r="B48" s="7">
        <v>697</v>
      </c>
      <c r="C48" s="7"/>
      <c r="D48" s="7">
        <v>697</v>
      </c>
      <c r="E48" s="7"/>
      <c r="F48" s="67"/>
      <c r="G48" s="7"/>
      <c r="H48" s="6"/>
    </row>
    <row r="49" spans="1:8" s="5" customFormat="1" ht="12.75" hidden="1">
      <c r="A49" s="7" t="s">
        <v>99</v>
      </c>
      <c r="B49" s="7">
        <v>0</v>
      </c>
      <c r="C49" s="7"/>
      <c r="D49" s="7">
        <v>0</v>
      </c>
      <c r="E49" s="7"/>
      <c r="F49" s="8"/>
      <c r="G49" s="7"/>
      <c r="H49" s="6"/>
    </row>
    <row r="50" spans="1:8" s="5" customFormat="1" ht="12.75">
      <c r="A50" s="7" t="s">
        <v>49</v>
      </c>
      <c r="B50" s="27">
        <v>15148</v>
      </c>
      <c r="C50" s="7"/>
      <c r="D50" s="27">
        <v>15553</v>
      </c>
      <c r="E50" s="7"/>
      <c r="F50" s="8"/>
      <c r="G50" s="7"/>
      <c r="H50" s="6"/>
    </row>
    <row r="51" spans="1:8" s="5" customFormat="1" ht="12.75">
      <c r="A51" s="7" t="s">
        <v>99</v>
      </c>
      <c r="B51" s="27">
        <v>2</v>
      </c>
      <c r="C51" s="7"/>
      <c r="D51" s="27">
        <v>2</v>
      </c>
      <c r="E51" s="7"/>
      <c r="F51" s="8"/>
      <c r="G51" s="7"/>
      <c r="H51" s="6"/>
    </row>
    <row r="52" spans="1:8" s="5" customFormat="1" ht="12.75">
      <c r="A52" s="7" t="s">
        <v>143</v>
      </c>
      <c r="B52" s="27">
        <v>776</v>
      </c>
      <c r="C52" s="7"/>
      <c r="D52" s="27">
        <v>942</v>
      </c>
      <c r="E52" s="7"/>
      <c r="F52" s="8"/>
      <c r="G52" s="7"/>
      <c r="H52" s="6"/>
    </row>
    <row r="53" spans="1:8" s="5" customFormat="1" ht="12.75">
      <c r="A53" s="7"/>
      <c r="B53" s="75">
        <f>SUM(B46:B52)</f>
        <v>29344</v>
      </c>
      <c r="C53" s="7"/>
      <c r="D53" s="75">
        <f>SUM(D46:D52)</f>
        <v>29598</v>
      </c>
      <c r="E53" s="7"/>
      <c r="F53" s="8"/>
      <c r="G53" s="7"/>
      <c r="H53" s="6"/>
    </row>
    <row r="54" spans="1:8" s="5" customFormat="1" ht="12.75">
      <c r="A54" s="25" t="s">
        <v>142</v>
      </c>
      <c r="B54" s="7">
        <f>B44+B53</f>
        <v>31452</v>
      </c>
      <c r="C54" s="7"/>
      <c r="D54" s="7">
        <f>D44+D53</f>
        <v>31902</v>
      </c>
      <c r="E54" s="7"/>
      <c r="F54" s="8"/>
      <c r="G54" s="7"/>
      <c r="H54" s="6"/>
    </row>
    <row r="55" spans="1:8" s="5" customFormat="1" ht="13.5" thickBot="1">
      <c r="A55" s="118" t="s">
        <v>139</v>
      </c>
      <c r="B55" s="79">
        <f>B54+B39</f>
        <v>101099</v>
      </c>
      <c r="C55" s="7"/>
      <c r="D55" s="79">
        <f>D39+D54</f>
        <v>104240</v>
      </c>
      <c r="E55" s="7"/>
      <c r="F55" s="8"/>
      <c r="G55" s="7"/>
      <c r="H55" s="6"/>
    </row>
    <row r="56" spans="1:4" ht="12.75">
      <c r="A56" s="4"/>
      <c r="B56" s="7"/>
      <c r="D56" s="7"/>
    </row>
    <row r="57" spans="1:4" ht="12.75">
      <c r="A57" s="4"/>
      <c r="B57" s="7"/>
      <c r="D57" s="7"/>
    </row>
    <row r="58" spans="1:9" ht="12.75">
      <c r="A58" s="7" t="s">
        <v>46</v>
      </c>
      <c r="B58" s="94"/>
      <c r="C58" s="41"/>
      <c r="D58" s="7"/>
      <c r="F58" s="10"/>
      <c r="H58" s="11"/>
      <c r="I58" s="12"/>
    </row>
    <row r="59" spans="1:4" ht="12.75" customHeight="1">
      <c r="A59" s="120" t="s">
        <v>217</v>
      </c>
      <c r="B59" s="120"/>
      <c r="C59" s="120"/>
      <c r="D59" s="120"/>
    </row>
    <row r="60" spans="1:4" ht="12.75">
      <c r="A60" s="121" t="s">
        <v>218</v>
      </c>
      <c r="B60" s="121"/>
      <c r="C60" s="121"/>
      <c r="D60" s="121"/>
    </row>
    <row r="61" spans="1:4" ht="12.75">
      <c r="A61" s="122" t="s">
        <v>219</v>
      </c>
      <c r="B61" s="122"/>
      <c r="C61" s="122"/>
      <c r="D61" s="122"/>
    </row>
  </sheetData>
  <sheetProtection/>
  <mergeCells count="3">
    <mergeCell ref="A59:D59"/>
    <mergeCell ref="A60:D60"/>
    <mergeCell ref="A61:D61"/>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1"/>
  <sheetViews>
    <sheetView zoomScale="150" zoomScaleNormal="150" zoomScaleSheetLayoutView="100" zoomScalePageLayoutView="0" workbookViewId="0" topLeftCell="A1">
      <selection activeCell="B42" sqref="B42"/>
    </sheetView>
  </sheetViews>
  <sheetFormatPr defaultColWidth="9.140625" defaultRowHeight="12.75"/>
  <cols>
    <col min="1" max="1" width="29.28125" style="1" customWidth="1"/>
    <col min="2" max="2" width="12.421875" style="1" customWidth="1"/>
    <col min="3" max="3" width="1.7109375" style="1" customWidth="1"/>
    <col min="4" max="4" width="12.57421875" style="2" bestFit="1"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57" t="s">
        <v>235</v>
      </c>
    </row>
    <row r="2" spans="1:8" ht="12.75">
      <c r="A2" s="3" t="str">
        <f>'BS'!A2</f>
        <v>(formerly known as Sequoia Holdings Berhad)</v>
      </c>
      <c r="B2" s="88"/>
      <c r="C2" s="88"/>
      <c r="D2" s="88"/>
      <c r="E2" s="88"/>
      <c r="F2" s="88"/>
      <c r="G2" s="88"/>
      <c r="H2" s="88"/>
    </row>
    <row r="4" ht="12.75">
      <c r="A4" s="4" t="s">
        <v>107</v>
      </c>
    </row>
    <row r="5" ht="12.75">
      <c r="A5" s="4" t="s">
        <v>189</v>
      </c>
    </row>
    <row r="6" spans="1:2" ht="12.75">
      <c r="A6" s="4" t="s">
        <v>52</v>
      </c>
      <c r="B6" s="2"/>
    </row>
    <row r="7" spans="1:2" ht="12.75">
      <c r="A7" s="4"/>
      <c r="B7" s="2"/>
    </row>
    <row r="8" spans="1:8" ht="12.75">
      <c r="A8" s="4"/>
      <c r="B8" s="123" t="s">
        <v>61</v>
      </c>
      <c r="C8" s="123"/>
      <c r="D8" s="123"/>
      <c r="F8" s="123" t="s">
        <v>101</v>
      </c>
      <c r="G8" s="123"/>
      <c r="H8" s="123"/>
    </row>
    <row r="9" spans="3:8" ht="12.75">
      <c r="C9" s="2"/>
      <c r="D9" s="2" t="s">
        <v>58</v>
      </c>
      <c r="E9" s="2"/>
      <c r="G9" s="2"/>
      <c r="H9" s="2" t="s">
        <v>58</v>
      </c>
    </row>
    <row r="10" spans="2:8" ht="12.75">
      <c r="B10" s="2" t="s">
        <v>57</v>
      </c>
      <c r="C10" s="2"/>
      <c r="D10" s="2" t="s">
        <v>59</v>
      </c>
      <c r="E10" s="2"/>
      <c r="F10" s="2" t="s">
        <v>57</v>
      </c>
      <c r="G10" s="2"/>
      <c r="H10" s="2" t="s">
        <v>59</v>
      </c>
    </row>
    <row r="11" spans="2:8" ht="12.75">
      <c r="B11" s="2" t="s">
        <v>0</v>
      </c>
      <c r="C11" s="2"/>
      <c r="D11" s="2" t="s">
        <v>0</v>
      </c>
      <c r="E11" s="2"/>
      <c r="F11" s="2" t="s">
        <v>2</v>
      </c>
      <c r="G11" s="2"/>
      <c r="H11" s="2" t="s">
        <v>0</v>
      </c>
    </row>
    <row r="12" spans="2:8" ht="12.75">
      <c r="B12" s="23" t="str">
        <f>'BS'!B10</f>
        <v>31.10.10</v>
      </c>
      <c r="C12" s="2"/>
      <c r="D12" s="89" t="s">
        <v>174</v>
      </c>
      <c r="E12" s="2"/>
      <c r="F12" s="23" t="str">
        <f>'BS'!B10</f>
        <v>31.10.10</v>
      </c>
      <c r="G12" s="2"/>
      <c r="H12" s="89" t="str">
        <f>D12</f>
        <v>31.10.09</v>
      </c>
    </row>
    <row r="13" spans="2:8" ht="12.75">
      <c r="B13" s="2" t="s">
        <v>1</v>
      </c>
      <c r="D13" s="2" t="s">
        <v>1</v>
      </c>
      <c r="F13" s="2" t="s">
        <v>1</v>
      </c>
      <c r="H13" s="2" t="s">
        <v>1</v>
      </c>
    </row>
    <row r="14" spans="4:8" ht="12.75">
      <c r="D14" s="1"/>
      <c r="H14" s="1"/>
    </row>
    <row r="15" spans="1:10" s="5" customFormat="1" ht="12.75">
      <c r="A15" s="5" t="s">
        <v>3</v>
      </c>
      <c r="B15" s="14">
        <v>13696</v>
      </c>
      <c r="D15" s="14">
        <v>17732</v>
      </c>
      <c r="F15" s="14">
        <v>13696</v>
      </c>
      <c r="H15" s="14">
        <v>17732</v>
      </c>
      <c r="J15" s="14"/>
    </row>
    <row r="16" spans="2:10" s="5" customFormat="1" ht="12.75">
      <c r="B16" s="14"/>
      <c r="D16" s="14"/>
      <c r="F16" s="14"/>
      <c r="H16" s="14"/>
      <c r="J16" s="14"/>
    </row>
    <row r="17" spans="1:10" s="5" customFormat="1" ht="12.75">
      <c r="A17" s="5" t="s">
        <v>42</v>
      </c>
      <c r="B17" s="14">
        <v>-15621</v>
      </c>
      <c r="D17" s="14">
        <v>-14979</v>
      </c>
      <c r="F17" s="14">
        <v>-15621</v>
      </c>
      <c r="H17" s="14">
        <v>-14979</v>
      </c>
      <c r="J17" s="14"/>
    </row>
    <row r="18" spans="2:10" s="5" customFormat="1" ht="12.75">
      <c r="B18" s="14"/>
      <c r="D18" s="14"/>
      <c r="F18" s="14"/>
      <c r="H18" s="14"/>
      <c r="J18" s="14"/>
    </row>
    <row r="19" spans="1:10" s="5" customFormat="1" ht="12.75">
      <c r="A19" s="5" t="s">
        <v>41</v>
      </c>
      <c r="B19" s="14">
        <v>226</v>
      </c>
      <c r="D19" s="14">
        <v>655</v>
      </c>
      <c r="F19" s="14">
        <v>226</v>
      </c>
      <c r="H19" s="14">
        <v>655</v>
      </c>
      <c r="J19" s="14"/>
    </row>
    <row r="20" spans="2:10" s="5" customFormat="1" ht="12.75">
      <c r="B20" s="90"/>
      <c r="D20" s="90"/>
      <c r="F20" s="90"/>
      <c r="H20" s="90"/>
      <c r="J20" s="39"/>
    </row>
    <row r="21" spans="2:10" s="5" customFormat="1" ht="12.75">
      <c r="B21" s="39"/>
      <c r="D21" s="39"/>
      <c r="F21" s="39"/>
      <c r="H21" s="39"/>
      <c r="J21" s="39"/>
    </row>
    <row r="22" spans="1:10" s="5" customFormat="1" ht="12.75">
      <c r="A22" s="5" t="s">
        <v>144</v>
      </c>
      <c r="B22" s="26">
        <f>+SUM(B15:B20)</f>
        <v>-1699</v>
      </c>
      <c r="D22" s="26">
        <f>+SUM(D15:D20)</f>
        <v>3408</v>
      </c>
      <c r="F22" s="26">
        <f>SUM(F15:F20)</f>
        <v>-1699</v>
      </c>
      <c r="H22" s="26">
        <f>+SUM(H15:H20)</f>
        <v>3408</v>
      </c>
      <c r="J22" s="26"/>
    </row>
    <row r="23" spans="2:10" s="5" customFormat="1" ht="12.75">
      <c r="B23" s="14"/>
      <c r="D23" s="14"/>
      <c r="F23" s="14"/>
      <c r="H23" s="14"/>
      <c r="J23" s="14"/>
    </row>
    <row r="24" spans="1:10" s="5" customFormat="1" ht="12.75">
      <c r="A24" s="5" t="s">
        <v>40</v>
      </c>
      <c r="B24" s="14">
        <v>-235</v>
      </c>
      <c r="D24" s="14">
        <v>-225</v>
      </c>
      <c r="F24" s="14">
        <f>B24</f>
        <v>-235</v>
      </c>
      <c r="H24" s="14">
        <v>-225</v>
      </c>
      <c r="J24" s="26"/>
    </row>
    <row r="25" spans="2:10" s="5" customFormat="1" ht="12.75">
      <c r="B25" s="90"/>
      <c r="D25" s="90"/>
      <c r="F25" s="90"/>
      <c r="H25" s="90"/>
      <c r="J25" s="39"/>
    </row>
    <row r="26" spans="2:10" s="5" customFormat="1" ht="12.75">
      <c r="B26" s="39"/>
      <c r="D26" s="39"/>
      <c r="F26" s="39"/>
      <c r="H26" s="39"/>
      <c r="J26" s="39"/>
    </row>
    <row r="27" spans="1:10" s="5" customFormat="1" ht="12.75">
      <c r="A27" s="5" t="s">
        <v>179</v>
      </c>
      <c r="B27" s="39">
        <f>SUM(B22:B26)</f>
        <v>-1934</v>
      </c>
      <c r="D27" s="39">
        <f>SUM(D22:D26)</f>
        <v>3183</v>
      </c>
      <c r="F27" s="39">
        <f>SUM(F22:F26)</f>
        <v>-1934</v>
      </c>
      <c r="H27" s="39">
        <f>SUM(H22:H26)</f>
        <v>3183</v>
      </c>
      <c r="J27" s="39"/>
    </row>
    <row r="28" spans="2:10" s="5" customFormat="1" ht="12.75">
      <c r="B28" s="14"/>
      <c r="D28" s="14"/>
      <c r="F28" s="14"/>
      <c r="H28" s="14"/>
      <c r="J28" s="26"/>
    </row>
    <row r="29" spans="1:10" s="5" customFormat="1" ht="12.75">
      <c r="A29" s="5" t="s">
        <v>4</v>
      </c>
      <c r="B29" s="14">
        <v>-114</v>
      </c>
      <c r="D29" s="14">
        <v>-888</v>
      </c>
      <c r="F29" s="14">
        <f>B29</f>
        <v>-114</v>
      </c>
      <c r="H29" s="14">
        <v>-888</v>
      </c>
      <c r="J29" s="26"/>
    </row>
    <row r="30" spans="2:10" s="5" customFormat="1" ht="12.75">
      <c r="B30" s="90"/>
      <c r="D30" s="90"/>
      <c r="F30" s="90"/>
      <c r="H30" s="90"/>
      <c r="J30" s="39"/>
    </row>
    <row r="31" spans="2:10" s="5" customFormat="1" ht="12.75">
      <c r="B31" s="91"/>
      <c r="D31" s="91"/>
      <c r="F31" s="91"/>
      <c r="H31" s="91"/>
      <c r="J31" s="39"/>
    </row>
    <row r="32" spans="1:10" s="5" customFormat="1" ht="13.5" thickBot="1">
      <c r="A32" s="1" t="s">
        <v>145</v>
      </c>
      <c r="B32" s="28">
        <f>SUM(B27:B31)</f>
        <v>-2048</v>
      </c>
      <c r="C32" s="7"/>
      <c r="D32" s="28">
        <f>SUM(D27:D31)</f>
        <v>2295</v>
      </c>
      <c r="E32" s="7"/>
      <c r="F32" s="28">
        <f>SUM(F27:F31)</f>
        <v>-2048</v>
      </c>
      <c r="G32" s="7"/>
      <c r="H32" s="28">
        <f>SUM(H27:H31)</f>
        <v>2295</v>
      </c>
      <c r="J32" s="27"/>
    </row>
    <row r="33" spans="2:10" s="5" customFormat="1" ht="13.5" thickTop="1">
      <c r="B33" s="14"/>
      <c r="D33" s="14"/>
      <c r="F33" s="14"/>
      <c r="H33" s="14"/>
      <c r="J33" s="14"/>
    </row>
    <row r="34" spans="1:8" s="14" customFormat="1" ht="12.75">
      <c r="A34" s="15" t="s">
        <v>105</v>
      </c>
      <c r="B34" s="39"/>
      <c r="D34" s="39"/>
      <c r="F34" s="39"/>
      <c r="H34" s="39"/>
    </row>
    <row r="35" spans="1:8" s="14" customFormat="1" ht="12.75">
      <c r="A35" s="15" t="s">
        <v>106</v>
      </c>
      <c r="B35" s="39">
        <f>B32-B37</f>
        <v>-1875</v>
      </c>
      <c r="D35" s="39">
        <v>2756</v>
      </c>
      <c r="F35" s="39">
        <f>F32-F37</f>
        <v>-1875</v>
      </c>
      <c r="H35" s="39">
        <v>2756</v>
      </c>
    </row>
    <row r="36" spans="1:8" s="14" customFormat="1" ht="12.75">
      <c r="A36" s="15"/>
      <c r="B36" s="39"/>
      <c r="D36" s="39"/>
      <c r="F36" s="39"/>
      <c r="H36" s="39"/>
    </row>
    <row r="37" spans="1:8" s="14" customFormat="1" ht="12.75">
      <c r="A37" s="15" t="s">
        <v>38</v>
      </c>
      <c r="B37" s="78">
        <v>-173</v>
      </c>
      <c r="D37" s="78">
        <v>-461</v>
      </c>
      <c r="F37" s="78">
        <f>B37</f>
        <v>-173</v>
      </c>
      <c r="H37" s="78">
        <v>-461</v>
      </c>
    </row>
    <row r="38" s="14" customFormat="1" ht="12.75">
      <c r="A38" s="15"/>
    </row>
    <row r="39" spans="1:8" s="14" customFormat="1" ht="13.5" thickBot="1">
      <c r="A39" s="15"/>
      <c r="B39" s="28">
        <f>B32</f>
        <v>-2048</v>
      </c>
      <c r="C39" s="27"/>
      <c r="D39" s="28">
        <f>D32</f>
        <v>2295</v>
      </c>
      <c r="E39" s="27"/>
      <c r="F39" s="28">
        <f>F32</f>
        <v>-2048</v>
      </c>
      <c r="G39" s="27"/>
      <c r="H39" s="28">
        <f>H32</f>
        <v>2295</v>
      </c>
    </row>
    <row r="40" spans="1:9" s="14" customFormat="1" ht="13.5" thickTop="1">
      <c r="A40" s="15"/>
      <c r="D40" s="39"/>
      <c r="F40" s="39"/>
      <c r="H40" s="39"/>
      <c r="I40" s="39"/>
    </row>
    <row r="41" s="5" customFormat="1" ht="12.75"/>
    <row r="42" spans="1:10" s="5" customFormat="1" ht="13.5" thickBot="1">
      <c r="A42" s="1" t="s">
        <v>39</v>
      </c>
      <c r="B42" s="92">
        <f>+B35/1250</f>
        <v>-1.5</v>
      </c>
      <c r="C42" s="14"/>
      <c r="D42" s="92">
        <f>+D35/1250</f>
        <v>2.2048</v>
      </c>
      <c r="E42" s="14"/>
      <c r="F42" s="92">
        <f>+F35/1250</f>
        <v>-1.5</v>
      </c>
      <c r="H42" s="92">
        <f>+H35/1250</f>
        <v>2.2048</v>
      </c>
      <c r="J42" s="40"/>
    </row>
    <row r="43" spans="1:10" s="5" customFormat="1" ht="13.5" thickTop="1">
      <c r="A43" s="1"/>
      <c r="B43" s="40"/>
      <c r="C43" s="14"/>
      <c r="D43" s="40"/>
      <c r="E43" s="14"/>
      <c r="F43" s="40"/>
      <c r="H43" s="40"/>
      <c r="J43" s="40"/>
    </row>
    <row r="44" spans="1:10" s="5" customFormat="1" ht="12.75">
      <c r="A44" s="1"/>
      <c r="B44" s="40"/>
      <c r="C44" s="14"/>
      <c r="D44" s="40"/>
      <c r="E44" s="14"/>
      <c r="F44" s="40"/>
      <c r="H44" s="40"/>
      <c r="J44" s="40"/>
    </row>
    <row r="45" spans="1:8" ht="12.75">
      <c r="A45" s="5" t="s">
        <v>46</v>
      </c>
      <c r="D45" s="6"/>
      <c r="H45" s="6"/>
    </row>
    <row r="46" spans="1:8" ht="12.75">
      <c r="A46" s="124" t="s">
        <v>220</v>
      </c>
      <c r="B46" s="122"/>
      <c r="C46" s="122"/>
      <c r="D46" s="122"/>
      <c r="E46" s="122"/>
      <c r="F46" s="122"/>
      <c r="G46" s="122"/>
      <c r="H46" s="122"/>
    </row>
    <row r="47" spans="1:8" ht="12.75">
      <c r="A47" s="124" t="s">
        <v>221</v>
      </c>
      <c r="B47" s="122"/>
      <c r="C47" s="122"/>
      <c r="D47" s="122"/>
      <c r="E47" s="122"/>
      <c r="F47" s="122"/>
      <c r="G47" s="122"/>
      <c r="H47" s="122"/>
    </row>
    <row r="48" spans="1:8" ht="12.75">
      <c r="A48" s="122" t="s">
        <v>77</v>
      </c>
      <c r="B48" s="122"/>
      <c r="C48" s="122"/>
      <c r="D48" s="122"/>
      <c r="E48" s="122"/>
      <c r="F48" s="122"/>
      <c r="G48" s="122"/>
      <c r="H48" s="122"/>
    </row>
    <row r="49" spans="4:8" ht="12.75">
      <c r="D49" s="87"/>
      <c r="E49" s="41"/>
      <c r="F49" s="71"/>
      <c r="G49" s="41"/>
      <c r="H49" s="87"/>
    </row>
    <row r="50" spans="4:8" ht="12.75">
      <c r="D50" s="6"/>
      <c r="H50" s="6"/>
    </row>
    <row r="51" spans="4:8" ht="12.75">
      <c r="D51" s="6"/>
      <c r="H51" s="6"/>
    </row>
  </sheetData>
  <sheetProtection/>
  <mergeCells count="5">
    <mergeCell ref="F8:H8"/>
    <mergeCell ref="B8:D8"/>
    <mergeCell ref="A46:H46"/>
    <mergeCell ref="A47:H47"/>
    <mergeCell ref="A48:H48"/>
  </mergeCells>
  <printOptions/>
  <pageMargins left="0.7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7"/>
  <sheetViews>
    <sheetView zoomScale="150" zoomScaleNormal="150" zoomScalePageLayoutView="0" workbookViewId="0" topLeftCell="A1">
      <selection activeCell="G27" sqref="G27:H27"/>
    </sheetView>
  </sheetViews>
  <sheetFormatPr defaultColWidth="9.140625" defaultRowHeight="12.75"/>
  <cols>
    <col min="1" max="1" width="23.8515625" style="1" customWidth="1"/>
    <col min="2" max="4" width="7.8515625" style="5" customWidth="1"/>
    <col min="5" max="5" width="10.8515625" style="5" customWidth="1"/>
    <col min="6" max="6" width="10.57421875" style="5" customWidth="1"/>
    <col min="7" max="7" width="7.8515625" style="5" customWidth="1"/>
    <col min="8" max="9" width="9.7109375" style="5" customWidth="1"/>
    <col min="10" max="16384" width="9.140625" style="1" customWidth="1"/>
  </cols>
  <sheetData>
    <row r="1" spans="1:11" ht="15.75">
      <c r="A1" s="57" t="s">
        <v>235</v>
      </c>
      <c r="B1" s="1"/>
      <c r="C1" s="1"/>
      <c r="D1" s="1"/>
      <c r="E1" s="1"/>
      <c r="F1" s="2"/>
      <c r="G1" s="2"/>
      <c r="H1" s="1"/>
      <c r="I1" s="2"/>
      <c r="K1" s="2"/>
    </row>
    <row r="2" ht="12.75">
      <c r="A2" s="3" t="str">
        <f>'BS'!A2</f>
        <v>(formerly known as Sequoia Holdings Berhad)</v>
      </c>
    </row>
    <row r="4" ht="12.75">
      <c r="A4" s="4" t="s">
        <v>8</v>
      </c>
    </row>
    <row r="5" ht="12.75">
      <c r="A5" s="4" t="str">
        <f>'IS'!A5</f>
        <v>FOR THE FIRST QUARTER ENDED 31 OCTOBER 2010</v>
      </c>
    </row>
    <row r="6" ht="12.75">
      <c r="A6" s="4" t="s">
        <v>52</v>
      </c>
    </row>
    <row r="7" ht="12.75">
      <c r="A7" s="4"/>
    </row>
    <row r="8" ht="12.75">
      <c r="A8" s="4"/>
    </row>
    <row r="9" spans="1:8" ht="12.75">
      <c r="A9" s="4"/>
      <c r="H9" s="1"/>
    </row>
    <row r="10" spans="2:9" ht="12.75">
      <c r="B10" s="126" t="s">
        <v>184</v>
      </c>
      <c r="C10" s="126"/>
      <c r="D10" s="126"/>
      <c r="E10" s="126"/>
      <c r="F10" s="126"/>
      <c r="G10" s="126"/>
      <c r="H10" s="26" t="s">
        <v>183</v>
      </c>
      <c r="I10" s="6" t="s">
        <v>180</v>
      </c>
    </row>
    <row r="11" spans="3:9" ht="12.75">
      <c r="C11" s="125" t="s">
        <v>159</v>
      </c>
      <c r="D11" s="125"/>
      <c r="E11" s="125"/>
      <c r="F11" s="26" t="s">
        <v>124</v>
      </c>
      <c r="G11" s="26"/>
      <c r="H11" s="6" t="s">
        <v>182</v>
      </c>
      <c r="I11" s="6" t="s">
        <v>181</v>
      </c>
    </row>
    <row r="12" spans="2:7" ht="12.75">
      <c r="B12" s="6" t="s">
        <v>9</v>
      </c>
      <c r="C12" s="6" t="s">
        <v>9</v>
      </c>
      <c r="D12" s="6" t="s">
        <v>170</v>
      </c>
      <c r="E12" s="6" t="s">
        <v>160</v>
      </c>
      <c r="F12" s="6" t="s">
        <v>11</v>
      </c>
      <c r="G12" s="6"/>
    </row>
    <row r="13" spans="2:9" ht="12.75">
      <c r="B13" s="6" t="s">
        <v>10</v>
      </c>
      <c r="C13" s="6" t="s">
        <v>60</v>
      </c>
      <c r="D13" s="6" t="s">
        <v>171</v>
      </c>
      <c r="E13" s="6" t="s">
        <v>161</v>
      </c>
      <c r="F13" s="6" t="s">
        <v>12</v>
      </c>
      <c r="G13" s="6" t="s">
        <v>13</v>
      </c>
      <c r="I13" s="6"/>
    </row>
    <row r="14" spans="2:9" ht="12.75">
      <c r="B14" s="6" t="s">
        <v>1</v>
      </c>
      <c r="C14" s="6" t="s">
        <v>1</v>
      </c>
      <c r="D14" s="6" t="s">
        <v>1</v>
      </c>
      <c r="E14" s="6" t="s">
        <v>1</v>
      </c>
      <c r="F14" s="6" t="s">
        <v>1</v>
      </c>
      <c r="G14" s="6" t="s">
        <v>1</v>
      </c>
      <c r="H14" s="26" t="s">
        <v>1</v>
      </c>
      <c r="I14" s="6" t="s">
        <v>1</v>
      </c>
    </row>
    <row r="15" ht="12.75">
      <c r="B15" s="6"/>
    </row>
    <row r="16" ht="12.75">
      <c r="A16" s="1" t="s">
        <v>175</v>
      </c>
    </row>
    <row r="17" ht="12.75">
      <c r="A17" s="46" t="str">
        <f>'BS'!B10</f>
        <v>31.10.10</v>
      </c>
    </row>
    <row r="18" ht="12.75">
      <c r="A18" s="45"/>
    </row>
    <row r="19" spans="1:9" ht="12.75">
      <c r="A19" s="1" t="s">
        <v>190</v>
      </c>
      <c r="B19" s="80">
        <f>'BS'!D32</f>
        <v>62500</v>
      </c>
      <c r="C19" s="5">
        <f>'BS'!D33</f>
        <v>21</v>
      </c>
      <c r="D19" s="5">
        <f>'BS'!D34</f>
        <v>-97</v>
      </c>
      <c r="E19" s="5">
        <f>'BS'!D35</f>
        <v>-1302</v>
      </c>
      <c r="F19" s="5">
        <f>'BS'!D36</f>
        <v>12230</v>
      </c>
      <c r="G19" s="5">
        <f>SUM(B19:F19)</f>
        <v>73352</v>
      </c>
      <c r="H19" s="5">
        <f>'BS'!D38</f>
        <v>-1014</v>
      </c>
      <c r="I19" s="5">
        <f>SUM(G19:H19)</f>
        <v>72338</v>
      </c>
    </row>
    <row r="20" ht="12.75">
      <c r="B20" s="80"/>
    </row>
    <row r="21" spans="1:9" s="15" customFormat="1" ht="12.75">
      <c r="A21" s="15" t="s">
        <v>158</v>
      </c>
      <c r="B21" s="81">
        <v>0</v>
      </c>
      <c r="C21" s="14">
        <v>0</v>
      </c>
      <c r="D21" s="14">
        <v>0</v>
      </c>
      <c r="E21" s="14">
        <v>-516</v>
      </c>
      <c r="F21" s="14">
        <v>0</v>
      </c>
      <c r="G21" s="14">
        <f>SUM(B21:F21)</f>
        <v>-516</v>
      </c>
      <c r="H21" s="14">
        <v>-123</v>
      </c>
      <c r="I21" s="14">
        <f>SUM(G21:H21)</f>
        <v>-639</v>
      </c>
    </row>
    <row r="22" spans="2:9" ht="12.75">
      <c r="B22" s="7"/>
      <c r="C22" s="7"/>
      <c r="D22" s="7"/>
      <c r="E22" s="7"/>
      <c r="F22" s="7"/>
      <c r="G22" s="7"/>
      <c r="H22" s="7" t="s">
        <v>185</v>
      </c>
      <c r="I22" s="7"/>
    </row>
    <row r="23" spans="1:9" ht="12.75">
      <c r="A23" s="1" t="s">
        <v>14</v>
      </c>
      <c r="B23" s="7">
        <v>0</v>
      </c>
      <c r="C23" s="7">
        <v>0</v>
      </c>
      <c r="D23" s="7">
        <v>0</v>
      </c>
      <c r="E23" s="7">
        <v>0</v>
      </c>
      <c r="F23" s="7">
        <f>'IS'!B35</f>
        <v>-1875</v>
      </c>
      <c r="G23" s="7">
        <f>SUM(B23:F23)</f>
        <v>-1875</v>
      </c>
      <c r="H23" s="7">
        <f>'IS'!B37</f>
        <v>-173</v>
      </c>
      <c r="I23" s="7">
        <f>SUM(G23:H23)</f>
        <v>-2048</v>
      </c>
    </row>
    <row r="24" spans="2:9" ht="12.75">
      <c r="B24" s="7"/>
      <c r="C24" s="7"/>
      <c r="D24" s="7"/>
      <c r="E24" s="7"/>
      <c r="F24" s="7"/>
      <c r="G24" s="7"/>
      <c r="H24" s="7"/>
      <c r="I24" s="7"/>
    </row>
    <row r="25" spans="1:9" ht="12.75">
      <c r="A25" s="1" t="s">
        <v>172</v>
      </c>
      <c r="B25" s="7">
        <v>0</v>
      </c>
      <c r="C25" s="7">
        <v>0</v>
      </c>
      <c r="D25" s="7">
        <v>-4</v>
      </c>
      <c r="E25" s="7">
        <v>0</v>
      </c>
      <c r="F25" s="7">
        <v>0</v>
      </c>
      <c r="G25" s="7">
        <f>SUM(B25:F25)</f>
        <v>-4</v>
      </c>
      <c r="H25" s="7">
        <v>0</v>
      </c>
      <c r="I25" s="7">
        <f>SUM(G25:H25)</f>
        <v>-4</v>
      </c>
    </row>
    <row r="26" spans="2:9" ht="12.75">
      <c r="B26" s="7"/>
      <c r="C26" s="7"/>
      <c r="D26" s="7"/>
      <c r="E26" s="7"/>
      <c r="F26" s="7"/>
      <c r="G26" s="7"/>
      <c r="H26" s="7"/>
      <c r="I26" s="7"/>
    </row>
    <row r="27" spans="1:10" ht="13.5" thickBot="1">
      <c r="A27" s="17" t="s">
        <v>191</v>
      </c>
      <c r="B27" s="13">
        <f aca="true" t="shared" si="0" ref="B27:I27">SUM(B19:B26)</f>
        <v>62500</v>
      </c>
      <c r="C27" s="13">
        <f t="shared" si="0"/>
        <v>21</v>
      </c>
      <c r="D27" s="13">
        <f t="shared" si="0"/>
        <v>-101</v>
      </c>
      <c r="E27" s="13">
        <f t="shared" si="0"/>
        <v>-1818</v>
      </c>
      <c r="F27" s="13">
        <f t="shared" si="0"/>
        <v>10355</v>
      </c>
      <c r="G27" s="13">
        <f>SUM(G19:G26)</f>
        <v>70957</v>
      </c>
      <c r="H27" s="13">
        <f t="shared" si="0"/>
        <v>-1310</v>
      </c>
      <c r="I27" s="13">
        <f t="shared" si="0"/>
        <v>69647</v>
      </c>
      <c r="J27" s="69">
        <f>I27-'BS'!B39</f>
        <v>0</v>
      </c>
    </row>
    <row r="28" ht="13.5" thickTop="1"/>
    <row r="31" ht="12.75">
      <c r="A31" s="1" t="str">
        <f>A16</f>
        <v>First quarter ended</v>
      </c>
    </row>
    <row r="32" ht="12.75">
      <c r="A32" s="68" t="s">
        <v>174</v>
      </c>
    </row>
    <row r="33" ht="12.75">
      <c r="A33" s="45"/>
    </row>
    <row r="34" spans="1:9" ht="12.75">
      <c r="A34" s="1" t="s">
        <v>176</v>
      </c>
      <c r="B34" s="80">
        <v>62500</v>
      </c>
      <c r="C34" s="5">
        <v>21</v>
      </c>
      <c r="D34" s="5">
        <v>0</v>
      </c>
      <c r="E34" s="5">
        <v>0</v>
      </c>
      <c r="F34" s="5">
        <v>13084</v>
      </c>
      <c r="G34" s="5">
        <f>SUM(B34:F34)</f>
        <v>75605</v>
      </c>
      <c r="H34" s="5">
        <v>1689</v>
      </c>
      <c r="I34" s="5">
        <f>SUM(G34:H34)</f>
        <v>77294</v>
      </c>
    </row>
    <row r="35" ht="12.75">
      <c r="B35" s="80"/>
    </row>
    <row r="36" spans="1:9" ht="12.75">
      <c r="A36" s="15" t="s">
        <v>158</v>
      </c>
      <c r="B36" s="81">
        <v>0</v>
      </c>
      <c r="C36" s="14">
        <v>0</v>
      </c>
      <c r="D36" s="14">
        <v>0</v>
      </c>
      <c r="E36" s="14">
        <v>-24</v>
      </c>
      <c r="F36" s="14">
        <v>0</v>
      </c>
      <c r="G36" s="14">
        <f>SUM(B36:F36)</f>
        <v>-24</v>
      </c>
      <c r="H36" s="14">
        <v>-47</v>
      </c>
      <c r="I36" s="14">
        <f>SUM(G36:H36)</f>
        <v>-71</v>
      </c>
    </row>
    <row r="37" spans="2:9" ht="12.75">
      <c r="B37" s="7"/>
      <c r="C37" s="7"/>
      <c r="D37" s="7"/>
      <c r="E37" s="7"/>
      <c r="F37" s="7"/>
      <c r="G37" s="7"/>
      <c r="H37" s="7" t="s">
        <v>185</v>
      </c>
      <c r="I37" s="7"/>
    </row>
    <row r="38" spans="1:9" ht="12.75">
      <c r="A38" s="1" t="s">
        <v>14</v>
      </c>
      <c r="B38" s="7">
        <v>0</v>
      </c>
      <c r="C38" s="7">
        <v>0</v>
      </c>
      <c r="D38" s="7">
        <v>0</v>
      </c>
      <c r="E38" s="7">
        <v>0</v>
      </c>
      <c r="F38" s="7">
        <f>'IS'!$F$35</f>
        <v>-1875</v>
      </c>
      <c r="G38" s="7">
        <f>SUM(B38:F38)</f>
        <v>-1875</v>
      </c>
      <c r="H38" s="7">
        <v>-461</v>
      </c>
      <c r="I38" s="7">
        <f>SUM(G38:H38)</f>
        <v>-2336</v>
      </c>
    </row>
    <row r="39" spans="2:9" ht="12.75">
      <c r="B39" s="7"/>
      <c r="C39" s="7"/>
      <c r="D39" s="7"/>
      <c r="E39" s="7"/>
      <c r="F39" s="7"/>
      <c r="G39" s="7"/>
      <c r="H39" s="7"/>
      <c r="I39" s="7"/>
    </row>
    <row r="40" spans="1:9" ht="12.75">
      <c r="A40" s="1" t="s">
        <v>172</v>
      </c>
      <c r="B40" s="7">
        <v>0</v>
      </c>
      <c r="C40" s="7">
        <v>0</v>
      </c>
      <c r="D40" s="7">
        <v>-71</v>
      </c>
      <c r="E40" s="7">
        <v>0</v>
      </c>
      <c r="F40" s="7">
        <v>0</v>
      </c>
      <c r="G40" s="7">
        <f>SUM(B40:F40)</f>
        <v>-71</v>
      </c>
      <c r="H40" s="7">
        <v>0</v>
      </c>
      <c r="I40" s="7">
        <f>SUM(G40:H40)</f>
        <v>-71</v>
      </c>
    </row>
    <row r="42" spans="1:10" ht="13.5" thickBot="1">
      <c r="A42" s="17" t="s">
        <v>177</v>
      </c>
      <c r="B42" s="13">
        <f aca="true" t="shared" si="1" ref="B42:H42">SUM(B34:B41)</f>
        <v>62500</v>
      </c>
      <c r="C42" s="13">
        <f t="shared" si="1"/>
        <v>21</v>
      </c>
      <c r="D42" s="13">
        <f t="shared" si="1"/>
        <v>-71</v>
      </c>
      <c r="E42" s="13">
        <f t="shared" si="1"/>
        <v>-24</v>
      </c>
      <c r="F42" s="13">
        <f t="shared" si="1"/>
        <v>11209</v>
      </c>
      <c r="G42" s="13">
        <f>SUM(G34:G41)</f>
        <v>73635</v>
      </c>
      <c r="H42" s="13">
        <f t="shared" si="1"/>
        <v>1181</v>
      </c>
      <c r="I42" s="13">
        <f>SUM(I33:I41)</f>
        <v>74816</v>
      </c>
      <c r="J42" s="69"/>
    </row>
    <row r="43" ht="13.5" thickTop="1"/>
    <row r="44" ht="12.75">
      <c r="A44" s="5"/>
    </row>
    <row r="45" ht="12.75">
      <c r="A45" s="5" t="s">
        <v>46</v>
      </c>
    </row>
    <row r="46" spans="1:9" ht="12.75">
      <c r="A46" s="124" t="s">
        <v>222</v>
      </c>
      <c r="B46" s="122"/>
      <c r="C46" s="122"/>
      <c r="D46" s="122"/>
      <c r="E46" s="122"/>
      <c r="F46" s="122"/>
      <c r="G46" s="122"/>
      <c r="H46" s="122"/>
      <c r="I46" s="122"/>
    </row>
    <row r="47" spans="1:9" ht="12.75">
      <c r="A47" s="127" t="s">
        <v>226</v>
      </c>
      <c r="B47" s="127"/>
      <c r="C47" s="127"/>
      <c r="D47" s="127"/>
      <c r="E47" s="127"/>
      <c r="F47" s="127"/>
      <c r="G47" s="127"/>
      <c r="H47" s="127"/>
      <c r="I47" s="127"/>
    </row>
  </sheetData>
  <sheetProtection/>
  <mergeCells count="4">
    <mergeCell ref="C11:E11"/>
    <mergeCell ref="B10:G10"/>
    <mergeCell ref="A46:I46"/>
    <mergeCell ref="A47:I47"/>
  </mergeCells>
  <printOptions horizontalCentered="1"/>
  <pageMargins left="0.43" right="0.25" top="0.5" bottom="0.5"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65"/>
  <sheetViews>
    <sheetView zoomScale="150" zoomScaleNormal="150" zoomScalePageLayoutView="0" workbookViewId="0" topLeftCell="A1">
      <selection activeCell="A3" sqref="A3"/>
    </sheetView>
  </sheetViews>
  <sheetFormatPr defaultColWidth="9.140625" defaultRowHeight="12.75"/>
  <cols>
    <col min="1" max="1" width="50.7109375" style="1" customWidth="1"/>
    <col min="2" max="2" width="3.421875" style="1" customWidth="1"/>
    <col min="3" max="3" width="13.57421875" style="14" customWidth="1"/>
    <col min="4" max="4" width="2.7109375" style="1" customWidth="1"/>
    <col min="5" max="5" width="12.8515625" style="1" customWidth="1"/>
    <col min="6" max="6" width="3.7109375" style="1" customWidth="1"/>
    <col min="7" max="16384" width="9.140625" style="1" customWidth="1"/>
  </cols>
  <sheetData>
    <row r="1" spans="1:8" ht="15.75">
      <c r="A1" s="57" t="s">
        <v>235</v>
      </c>
      <c r="C1" s="15"/>
      <c r="D1" s="2"/>
      <c r="F1" s="2"/>
      <c r="H1" s="2"/>
    </row>
    <row r="2" ht="12.75">
      <c r="A2" s="3" t="str">
        <f>'BS'!A2</f>
        <v>(formerly known as Sequoia Holdings Berhad)</v>
      </c>
    </row>
    <row r="4" ht="12.75">
      <c r="A4" s="4" t="s">
        <v>15</v>
      </c>
    </row>
    <row r="5" ht="12.75">
      <c r="A5" s="4" t="str">
        <f>'IS'!A5</f>
        <v>FOR THE FIRST QUARTER ENDED 31 OCTOBER 2010</v>
      </c>
    </row>
    <row r="6" spans="1:3" ht="12.75">
      <c r="A6" s="4" t="s">
        <v>93</v>
      </c>
      <c r="C6" s="15"/>
    </row>
    <row r="7" spans="3:5" ht="12.75">
      <c r="C7" s="16" t="s">
        <v>92</v>
      </c>
      <c r="E7" s="2" t="s">
        <v>92</v>
      </c>
    </row>
    <row r="8" spans="3:5" ht="12.75">
      <c r="C8" s="16" t="s">
        <v>57</v>
      </c>
      <c r="E8" s="2" t="s">
        <v>58</v>
      </c>
    </row>
    <row r="9" spans="3:5" ht="12.75">
      <c r="C9" s="16" t="s">
        <v>0</v>
      </c>
      <c r="E9" s="2" t="s">
        <v>0</v>
      </c>
    </row>
    <row r="10" spans="3:5" ht="12.75">
      <c r="C10" s="111" t="str">
        <f>'BS'!B10</f>
        <v>31.10.10</v>
      </c>
      <c r="E10" s="82" t="str">
        <f>'IS'!D12</f>
        <v>31.10.09</v>
      </c>
    </row>
    <row r="11" spans="3:5" ht="12.75">
      <c r="C11" s="16" t="s">
        <v>1</v>
      </c>
      <c r="E11" s="16" t="s">
        <v>1</v>
      </c>
    </row>
    <row r="12" spans="1:5" ht="12.75">
      <c r="A12" s="4" t="s">
        <v>62</v>
      </c>
      <c r="E12" s="14"/>
    </row>
    <row r="13" spans="1:5" ht="12.75">
      <c r="A13" s="1" t="s">
        <v>16</v>
      </c>
      <c r="C13" s="14">
        <f>'IS'!F27</f>
        <v>-1934</v>
      </c>
      <c r="E13" s="14">
        <v>3183</v>
      </c>
    </row>
    <row r="14" ht="9" customHeight="1">
      <c r="E14" s="5"/>
    </row>
    <row r="15" spans="1:5" ht="12.75">
      <c r="A15" s="1" t="s">
        <v>63</v>
      </c>
      <c r="E15" s="5"/>
    </row>
    <row r="16" spans="1:5" ht="12.75">
      <c r="A16" s="1" t="s">
        <v>64</v>
      </c>
      <c r="C16" s="14">
        <f>646</f>
        <v>646</v>
      </c>
      <c r="E16" s="5">
        <v>58</v>
      </c>
    </row>
    <row r="17" spans="1:5" ht="12.75">
      <c r="A17" s="1" t="s">
        <v>65</v>
      </c>
      <c r="C17" s="14">
        <f>-C25-247</f>
        <v>-12</v>
      </c>
      <c r="E17" s="5">
        <v>155</v>
      </c>
    </row>
    <row r="18" spans="3:5" ht="9" customHeight="1">
      <c r="C18" s="78"/>
      <c r="E18" s="83"/>
    </row>
    <row r="19" spans="1:5" ht="12.75">
      <c r="A19" s="1" t="s">
        <v>17</v>
      </c>
      <c r="C19" s="14">
        <f>SUM(C13:C18)</f>
        <v>-1300</v>
      </c>
      <c r="E19" s="5">
        <f>+SUM(E13:E17)</f>
        <v>3396</v>
      </c>
    </row>
    <row r="20" ht="12.75">
      <c r="E20" s="5"/>
    </row>
    <row r="21" spans="1:5" ht="12.75">
      <c r="A21" s="1" t="s">
        <v>48</v>
      </c>
      <c r="C21" s="14">
        <f>'BS'!D22-'BS'!B22</f>
        <v>4015</v>
      </c>
      <c r="E21" s="5">
        <v>1783</v>
      </c>
    </row>
    <row r="22" spans="1:5" ht="12.75">
      <c r="A22" s="1" t="s">
        <v>113</v>
      </c>
      <c r="C22" s="14">
        <f>'BS'!D23+'BS'!D24-('BS'!B23+'BS'!B24)</f>
        <v>-3090</v>
      </c>
      <c r="E22" s="5">
        <v>-6932</v>
      </c>
    </row>
    <row r="23" spans="1:5" ht="12.75">
      <c r="A23" s="1" t="s">
        <v>7</v>
      </c>
      <c r="C23" s="78">
        <f>'BS'!B46+'BS'!B47+'BS'!B48-('BS'!D46+'BS'!D47+'BS'!D48)</f>
        <v>317</v>
      </c>
      <c r="E23" s="83">
        <v>-3382</v>
      </c>
    </row>
    <row r="24" spans="1:5" ht="12.75">
      <c r="A24" s="1" t="s">
        <v>140</v>
      </c>
      <c r="C24" s="14">
        <f>+SUM(C19:C23)</f>
        <v>-58</v>
      </c>
      <c r="E24" s="5">
        <f>+SUM(E19:E23)</f>
        <v>-5135</v>
      </c>
    </row>
    <row r="25" spans="1:5" ht="12.75">
      <c r="A25" s="1" t="s">
        <v>66</v>
      </c>
      <c r="C25" s="14">
        <f>'IS'!F24</f>
        <v>-235</v>
      </c>
      <c r="E25" s="5">
        <v>-225</v>
      </c>
    </row>
    <row r="26" spans="1:5" ht="12.75">
      <c r="A26" s="1" t="s">
        <v>114</v>
      </c>
      <c r="C26" s="78">
        <f>('BS'!B52+'BS'!B42-'BS'!B25)+'IS'!F29-('BS'!D52+'BS'!D42-'BS'!D25)</f>
        <v>-712</v>
      </c>
      <c r="E26" s="83">
        <v>-216</v>
      </c>
    </row>
    <row r="27" spans="1:5" ht="12.75">
      <c r="A27" s="1" t="s">
        <v>141</v>
      </c>
      <c r="C27" s="14">
        <f>SUM(C24:C26)</f>
        <v>-1005</v>
      </c>
      <c r="E27" s="5">
        <f>+SUM(E24:E26)</f>
        <v>-5576</v>
      </c>
    </row>
    <row r="28" ht="12.75">
      <c r="E28" s="5"/>
    </row>
    <row r="29" spans="1:5" ht="12.75" customHeight="1">
      <c r="A29" s="4" t="s">
        <v>67</v>
      </c>
      <c r="C29" s="27"/>
      <c r="E29" s="7"/>
    </row>
    <row r="30" spans="1:5" ht="12.75" customHeight="1">
      <c r="A30" s="1" t="s">
        <v>233</v>
      </c>
      <c r="C30" s="101">
        <f>'BS'!B34-'BS'!D34</f>
        <v>-4</v>
      </c>
      <c r="E30" s="84">
        <v>0</v>
      </c>
    </row>
    <row r="31" spans="1:5" ht="12.75">
      <c r="A31" s="1" t="s">
        <v>127</v>
      </c>
      <c r="C31" s="103">
        <v>0</v>
      </c>
      <c r="D31" s="41"/>
      <c r="E31" s="86">
        <v>85</v>
      </c>
    </row>
    <row r="32" spans="1:5" ht="12.75">
      <c r="A32" s="1" t="s">
        <v>32</v>
      </c>
      <c r="C32" s="102">
        <v>0</v>
      </c>
      <c r="D32" s="41"/>
      <c r="E32" s="85">
        <v>-2715</v>
      </c>
    </row>
    <row r="33" spans="1:5" ht="12.75" customHeight="1">
      <c r="A33" s="1" t="s">
        <v>115</v>
      </c>
      <c r="C33" s="14">
        <f>SUM(C30:C32)</f>
        <v>-4</v>
      </c>
      <c r="E33" s="5">
        <f>SUM(E31:E32)</f>
        <v>-2630</v>
      </c>
    </row>
    <row r="34" ht="12.75">
      <c r="E34" s="5"/>
    </row>
    <row r="35" spans="1:5" ht="12.75" customHeight="1">
      <c r="A35" s="4" t="s">
        <v>68</v>
      </c>
      <c r="E35" s="5"/>
    </row>
    <row r="36" spans="1:5" ht="12.75">
      <c r="A36" s="1" t="s">
        <v>232</v>
      </c>
      <c r="C36" s="101">
        <v>-994</v>
      </c>
      <c r="E36" s="84">
        <v>2719</v>
      </c>
    </row>
    <row r="37" spans="1:5" ht="12.75">
      <c r="A37" s="1" t="s">
        <v>231</v>
      </c>
      <c r="C37" s="103">
        <v>-329</v>
      </c>
      <c r="E37" s="86">
        <v>534</v>
      </c>
    </row>
    <row r="38" spans="1:5" ht="13.5" customHeight="1">
      <c r="A38" s="1" t="s">
        <v>98</v>
      </c>
      <c r="C38" s="103">
        <v>-229</v>
      </c>
      <c r="E38" s="86">
        <v>-389</v>
      </c>
    </row>
    <row r="39" spans="1:5" ht="12.75" customHeight="1">
      <c r="A39" s="1" t="s">
        <v>69</v>
      </c>
      <c r="C39" s="96">
        <f>SUM(C36:C38)</f>
        <v>-1552</v>
      </c>
      <c r="E39" s="76">
        <f>SUM(E36:E38)</f>
        <v>2864</v>
      </c>
    </row>
    <row r="40" spans="3:5" ht="12.75">
      <c r="C40" s="78"/>
      <c r="E40" s="83"/>
    </row>
    <row r="41" spans="1:5" ht="12.75" customHeight="1">
      <c r="A41" s="1" t="s">
        <v>70</v>
      </c>
      <c r="C41" s="14">
        <f>+C27+C33+C39</f>
        <v>-2561</v>
      </c>
      <c r="E41" s="5">
        <f>E27+E33+E39</f>
        <v>-5342</v>
      </c>
    </row>
    <row r="42" spans="1:5" ht="12.75" customHeight="1">
      <c r="A42" s="1" t="s">
        <v>163</v>
      </c>
      <c r="C42" s="14">
        <v>-196</v>
      </c>
      <c r="E42" s="5">
        <v>-63</v>
      </c>
    </row>
    <row r="43" spans="1:5" ht="12.75">
      <c r="A43" s="1" t="s">
        <v>71</v>
      </c>
      <c r="C43" s="81">
        <v>-2344</v>
      </c>
      <c r="E43" s="80">
        <v>3476</v>
      </c>
    </row>
    <row r="44" spans="1:5" ht="13.5" thickBot="1">
      <c r="A44" s="1" t="s">
        <v>72</v>
      </c>
      <c r="C44" s="99">
        <f>SUM(C41:C43)</f>
        <v>-5101</v>
      </c>
      <c r="E44" s="13">
        <f>SUM(E41:E43)</f>
        <v>-1929</v>
      </c>
    </row>
    <row r="45" spans="3:5" ht="13.5" thickTop="1">
      <c r="C45" s="27"/>
      <c r="E45" s="7"/>
    </row>
    <row r="46" spans="1:5" ht="12.75" customHeight="1">
      <c r="A46" s="4" t="s">
        <v>94</v>
      </c>
      <c r="C46" s="27"/>
      <c r="E46" s="7"/>
    </row>
    <row r="47" spans="1:5" ht="12.75">
      <c r="A47" s="1" t="s">
        <v>6</v>
      </c>
      <c r="C47" s="14">
        <f>'BS'!B26</f>
        <v>712</v>
      </c>
      <c r="E47" s="7">
        <v>2315</v>
      </c>
    </row>
    <row r="48" spans="1:5" ht="12.75">
      <c r="A48" s="1" t="s">
        <v>95</v>
      </c>
      <c r="C48" s="14">
        <f>-'Notes '!H168</f>
        <v>-5813</v>
      </c>
      <c r="E48" s="7">
        <v>-4244</v>
      </c>
    </row>
    <row r="49" spans="3:5" ht="13.5" thickBot="1">
      <c r="C49" s="99">
        <f>+C47+C48</f>
        <v>-5101</v>
      </c>
      <c r="E49" s="13">
        <f>SUM(E47:E48)</f>
        <v>-1929</v>
      </c>
    </row>
    <row r="50" spans="3:5" ht="13.5" thickTop="1">
      <c r="C50" s="27"/>
      <c r="E50" s="7"/>
    </row>
    <row r="51" ht="12.75">
      <c r="E51" s="7"/>
    </row>
    <row r="52" spans="1:5" ht="12.75">
      <c r="A52" s="119" t="s">
        <v>46</v>
      </c>
      <c r="B52" s="41"/>
      <c r="C52" s="112"/>
      <c r="D52" s="41"/>
      <c r="E52" s="7"/>
    </row>
    <row r="53" spans="1:8" ht="12.75">
      <c r="A53" s="120" t="s">
        <v>223</v>
      </c>
      <c r="B53" s="121"/>
      <c r="C53" s="121"/>
      <c r="D53" s="121"/>
      <c r="E53" s="121"/>
      <c r="F53" s="2"/>
      <c r="H53" s="2"/>
    </row>
    <row r="54" spans="1:8" ht="12.75">
      <c r="A54" s="120" t="s">
        <v>224</v>
      </c>
      <c r="B54" s="121"/>
      <c r="C54" s="121"/>
      <c r="D54" s="121"/>
      <c r="E54" s="121"/>
      <c r="F54" s="2"/>
      <c r="H54" s="2"/>
    </row>
    <row r="55" spans="1:8" ht="12.75">
      <c r="A55" s="121" t="s">
        <v>225</v>
      </c>
      <c r="B55" s="121"/>
      <c r="C55" s="121"/>
      <c r="D55" s="121"/>
      <c r="E55" s="121"/>
      <c r="F55" s="2"/>
      <c r="H55" s="2"/>
    </row>
    <row r="56" spans="4:8" ht="12.75">
      <c r="D56" s="2"/>
      <c r="E56" s="7"/>
      <c r="F56" s="2"/>
      <c r="H56" s="2"/>
    </row>
    <row r="57" ht="12.75">
      <c r="E57" s="7"/>
    </row>
    <row r="58" ht="12.75">
      <c r="E58" s="7"/>
    </row>
    <row r="59" ht="12.75">
      <c r="E59" s="7"/>
    </row>
    <row r="60" ht="12.75">
      <c r="E60" s="7"/>
    </row>
    <row r="61" ht="12.75">
      <c r="E61" s="5"/>
    </row>
    <row r="62" ht="12.75">
      <c r="E62" s="5"/>
    </row>
    <row r="63" ht="12.75">
      <c r="E63" s="5"/>
    </row>
    <row r="64" ht="12.75">
      <c r="E64" s="5"/>
    </row>
    <row r="65" ht="12.75">
      <c r="E65" s="5"/>
    </row>
  </sheetData>
  <sheetProtection/>
  <mergeCells count="3">
    <mergeCell ref="A53:E53"/>
    <mergeCell ref="A54:E54"/>
    <mergeCell ref="A55:E55"/>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06"/>
  <sheetViews>
    <sheetView zoomScale="150" zoomScaleNormal="150" zoomScaleSheetLayoutView="115" zoomScalePageLayoutView="0" workbookViewId="0" topLeftCell="A1">
      <selection activeCell="B1" sqref="B1"/>
    </sheetView>
  </sheetViews>
  <sheetFormatPr defaultColWidth="9.140625" defaultRowHeight="12.75"/>
  <cols>
    <col min="1" max="1" width="4.57421875" style="29" customWidth="1"/>
    <col min="2" max="2" width="9.140625" style="1" customWidth="1"/>
    <col min="3" max="3" width="14.7109375" style="1" customWidth="1"/>
    <col min="4" max="4" width="9.28125" style="1" bestFit="1" customWidth="1"/>
    <col min="5" max="5" width="10.28125" style="1" bestFit="1" customWidth="1"/>
    <col min="6" max="6" width="10.28125" style="1" customWidth="1"/>
    <col min="7" max="7" width="9.28125" style="1" bestFit="1" customWidth="1"/>
    <col min="8" max="8" width="11.140625" style="1" customWidth="1"/>
    <col min="9" max="9" width="9.28125" style="1" customWidth="1"/>
    <col min="10" max="10" width="9.28125" style="18" bestFit="1" customWidth="1"/>
    <col min="11" max="11" width="6.00390625" style="18" customWidth="1"/>
    <col min="12" max="12" width="1.57421875" style="18" customWidth="1"/>
    <col min="13" max="13" width="9.140625" style="18" customWidth="1"/>
    <col min="14" max="14" width="2.00390625" style="18" customWidth="1"/>
    <col min="15" max="15" width="6.140625" style="18" customWidth="1"/>
    <col min="16" max="16384" width="9.140625" style="18" customWidth="1"/>
  </cols>
  <sheetData>
    <row r="1" spans="1:8" s="1" customFormat="1" ht="15.75">
      <c r="A1" s="57" t="s">
        <v>235</v>
      </c>
      <c r="D1" s="2"/>
      <c r="F1" s="2"/>
      <c r="H1" s="2"/>
    </row>
    <row r="2" ht="15">
      <c r="A2" s="3" t="str">
        <f>'BS'!A2</f>
        <v>(formerly known as Sequoia Holdings Berhad)</v>
      </c>
    </row>
    <row r="4" ht="15">
      <c r="A4" s="29" t="s">
        <v>30</v>
      </c>
    </row>
    <row r="5" spans="1:2" ht="15">
      <c r="A5" s="43" t="s">
        <v>192</v>
      </c>
      <c r="B5" s="44"/>
    </row>
    <row r="7" spans="1:2" ht="15">
      <c r="A7" s="30" t="s">
        <v>18</v>
      </c>
      <c r="B7" s="4" t="s">
        <v>109</v>
      </c>
    </row>
    <row r="8" spans="2:8" ht="15">
      <c r="B8" s="138" t="s">
        <v>194</v>
      </c>
      <c r="C8" s="136"/>
      <c r="D8" s="136"/>
      <c r="E8" s="136"/>
      <c r="F8" s="136"/>
      <c r="G8" s="136"/>
      <c r="H8" s="136"/>
    </row>
    <row r="9" spans="2:8" ht="15">
      <c r="B9" s="138" t="s">
        <v>195</v>
      </c>
      <c r="C9" s="136"/>
      <c r="D9" s="136"/>
      <c r="E9" s="136"/>
      <c r="F9" s="136"/>
      <c r="G9" s="136"/>
      <c r="H9" s="136"/>
    </row>
    <row r="10" spans="2:8" ht="15">
      <c r="B10" s="136" t="s">
        <v>196</v>
      </c>
      <c r="C10" s="136"/>
      <c r="D10" s="136"/>
      <c r="E10" s="136"/>
      <c r="F10" s="136"/>
      <c r="G10" s="136"/>
      <c r="H10" s="136"/>
    </row>
    <row r="11" spans="2:11" ht="15">
      <c r="B11" s="136"/>
      <c r="C11" s="136"/>
      <c r="D11" s="136"/>
      <c r="E11" s="136"/>
      <c r="F11" s="136"/>
      <c r="G11" s="136"/>
      <c r="H11" s="136"/>
      <c r="K11" s="19"/>
    </row>
    <row r="12" spans="2:11" ht="15">
      <c r="B12" s="138" t="s">
        <v>197</v>
      </c>
      <c r="C12" s="136"/>
      <c r="D12" s="136"/>
      <c r="E12" s="136"/>
      <c r="F12" s="136"/>
      <c r="G12" s="136"/>
      <c r="H12" s="136"/>
      <c r="K12" s="19"/>
    </row>
    <row r="13" spans="2:11" ht="15">
      <c r="B13" s="136" t="s">
        <v>198</v>
      </c>
      <c r="C13" s="136"/>
      <c r="D13" s="136"/>
      <c r="E13" s="136"/>
      <c r="F13" s="136"/>
      <c r="G13" s="136"/>
      <c r="H13" s="136"/>
      <c r="K13" s="19"/>
    </row>
    <row r="14" spans="2:11" ht="15">
      <c r="B14" s="136" t="s">
        <v>199</v>
      </c>
      <c r="C14" s="136"/>
      <c r="D14" s="136"/>
      <c r="E14" s="136"/>
      <c r="F14" s="136"/>
      <c r="G14" s="136"/>
      <c r="H14" s="136"/>
      <c r="K14" s="19"/>
    </row>
    <row r="15" spans="2:11" ht="15">
      <c r="B15" s="136" t="s">
        <v>200</v>
      </c>
      <c r="C15" s="136"/>
      <c r="D15" s="136"/>
      <c r="E15" s="136"/>
      <c r="F15" s="136"/>
      <c r="G15" s="136"/>
      <c r="H15" s="136"/>
      <c r="K15" s="19"/>
    </row>
    <row r="16" spans="2:11" ht="15">
      <c r="B16" s="136" t="s">
        <v>201</v>
      </c>
      <c r="C16" s="136"/>
      <c r="D16" s="136"/>
      <c r="E16" s="136"/>
      <c r="F16" s="136"/>
      <c r="G16" s="136"/>
      <c r="H16" s="136"/>
      <c r="K16" s="19"/>
    </row>
    <row r="17" spans="2:11" ht="15">
      <c r="B17" s="136" t="s">
        <v>202</v>
      </c>
      <c r="C17" s="136"/>
      <c r="D17" s="136"/>
      <c r="E17" s="136"/>
      <c r="F17" s="136"/>
      <c r="G17" s="136"/>
      <c r="H17" s="136"/>
      <c r="K17" s="19"/>
    </row>
    <row r="18" spans="2:11" ht="15">
      <c r="B18" s="136"/>
      <c r="C18" s="136"/>
      <c r="D18" s="136"/>
      <c r="E18" s="136"/>
      <c r="F18" s="136"/>
      <c r="G18" s="136"/>
      <c r="H18" s="136"/>
      <c r="K18" s="19"/>
    </row>
    <row r="19" spans="2:11" ht="15">
      <c r="B19" s="133" t="s">
        <v>203</v>
      </c>
      <c r="C19" s="133"/>
      <c r="D19" s="133"/>
      <c r="E19" s="133"/>
      <c r="F19" s="133"/>
      <c r="G19" s="133"/>
      <c r="H19" s="133"/>
      <c r="K19" s="19"/>
    </row>
    <row r="20" spans="2:11" ht="15">
      <c r="B20" s="136" t="s">
        <v>204</v>
      </c>
      <c r="C20" s="136"/>
      <c r="D20" s="136"/>
      <c r="E20" s="136"/>
      <c r="F20" s="136"/>
      <c r="G20" s="136"/>
      <c r="H20" s="136"/>
      <c r="K20" s="19"/>
    </row>
    <row r="21" spans="2:8" ht="15">
      <c r="B21" s="72"/>
      <c r="C21" s="72"/>
      <c r="D21" s="72"/>
      <c r="E21" s="72"/>
      <c r="F21" s="72"/>
      <c r="G21" s="72"/>
      <c r="H21" s="72"/>
    </row>
    <row r="23" spans="1:2" ht="15">
      <c r="A23" s="30">
        <v>2</v>
      </c>
      <c r="B23" s="4" t="s">
        <v>22</v>
      </c>
    </row>
    <row r="24" ht="15">
      <c r="B24" s="1" t="s">
        <v>193</v>
      </c>
    </row>
    <row r="27" spans="1:2" ht="15">
      <c r="A27" s="30">
        <v>3</v>
      </c>
      <c r="B27" s="4" t="s">
        <v>23</v>
      </c>
    </row>
    <row r="28" spans="1:2" ht="15">
      <c r="A28" s="30"/>
      <c r="B28" s="1" t="s">
        <v>206</v>
      </c>
    </row>
    <row r="29" spans="1:2" ht="15">
      <c r="A29" s="30"/>
      <c r="B29" s="1" t="s">
        <v>205</v>
      </c>
    </row>
    <row r="30" spans="1:2" ht="15">
      <c r="A30" s="30"/>
      <c r="B30" s="4"/>
    </row>
    <row r="31" spans="1:2" ht="15">
      <c r="A31" s="30"/>
      <c r="B31" s="4"/>
    </row>
    <row r="32" spans="1:2" ht="15">
      <c r="A32" s="30">
        <v>4</v>
      </c>
      <c r="B32" s="4" t="s">
        <v>73</v>
      </c>
    </row>
    <row r="33" ht="15">
      <c r="B33" s="1" t="s">
        <v>148</v>
      </c>
    </row>
    <row r="36" spans="1:2" ht="15">
      <c r="A36" s="30">
        <v>5</v>
      </c>
      <c r="B36" s="4" t="s">
        <v>74</v>
      </c>
    </row>
    <row r="37" ht="15">
      <c r="B37" s="1" t="s">
        <v>76</v>
      </c>
    </row>
    <row r="38" ht="15">
      <c r="B38" s="1" t="s">
        <v>77</v>
      </c>
    </row>
    <row r="41" spans="1:2" ht="15">
      <c r="A41" s="30">
        <v>6</v>
      </c>
      <c r="B41" s="4" t="s">
        <v>75</v>
      </c>
    </row>
    <row r="42" ht="15">
      <c r="B42" s="1" t="s">
        <v>149</v>
      </c>
    </row>
    <row r="45" spans="1:2" ht="15">
      <c r="A45" s="30">
        <v>7</v>
      </c>
      <c r="B45" s="4" t="s">
        <v>24</v>
      </c>
    </row>
    <row r="46" ht="15">
      <c r="B46" s="1" t="s">
        <v>150</v>
      </c>
    </row>
    <row r="49" spans="1:2" ht="15">
      <c r="A49" s="30">
        <v>8</v>
      </c>
      <c r="B49" s="4" t="s">
        <v>25</v>
      </c>
    </row>
    <row r="50" spans="1:8" ht="15">
      <c r="A50" s="30"/>
      <c r="B50" s="134" t="s">
        <v>207</v>
      </c>
      <c r="C50" s="135"/>
      <c r="D50" s="135"/>
      <c r="E50" s="135"/>
      <c r="F50" s="135"/>
      <c r="G50" s="135"/>
      <c r="H50" s="135"/>
    </row>
    <row r="51" spans="1:8" ht="15">
      <c r="A51" s="74"/>
      <c r="B51" s="132" t="s">
        <v>208</v>
      </c>
      <c r="C51" s="133"/>
      <c r="D51" s="133"/>
      <c r="E51" s="133"/>
      <c r="F51" s="133"/>
      <c r="G51" s="133"/>
      <c r="H51" s="133"/>
    </row>
    <row r="52" spans="1:8" ht="15">
      <c r="A52" s="74"/>
      <c r="B52" s="132" t="s">
        <v>209</v>
      </c>
      <c r="C52" s="133"/>
      <c r="D52" s="133"/>
      <c r="E52" s="133"/>
      <c r="F52" s="133"/>
      <c r="G52" s="133"/>
      <c r="H52" s="133"/>
    </row>
    <row r="53" spans="1:8" ht="15">
      <c r="A53" s="74"/>
      <c r="B53" s="132" t="s">
        <v>210</v>
      </c>
      <c r="C53" s="133"/>
      <c r="D53" s="133"/>
      <c r="E53" s="133"/>
      <c r="F53" s="133"/>
      <c r="G53" s="133"/>
      <c r="H53" s="133"/>
    </row>
    <row r="54" spans="1:8" ht="15">
      <c r="A54" s="74"/>
      <c r="B54" s="132" t="s">
        <v>211</v>
      </c>
      <c r="C54" s="133"/>
      <c r="D54" s="133"/>
      <c r="E54" s="133"/>
      <c r="F54" s="133"/>
      <c r="G54" s="133"/>
      <c r="H54" s="133"/>
    </row>
    <row r="55" spans="1:8" ht="15">
      <c r="A55" s="74"/>
      <c r="B55" s="133"/>
      <c r="C55" s="133"/>
      <c r="D55" s="133"/>
      <c r="E55" s="133"/>
      <c r="F55" s="133"/>
      <c r="G55" s="133"/>
      <c r="H55" s="133"/>
    </row>
    <row r="56" spans="1:8" ht="15">
      <c r="A56" s="74"/>
      <c r="B56" s="130" t="s">
        <v>212</v>
      </c>
      <c r="C56" s="131"/>
      <c r="D56" s="131"/>
      <c r="E56" s="131"/>
      <c r="F56" s="131"/>
      <c r="G56" s="131"/>
      <c r="H56" s="131"/>
    </row>
    <row r="57" spans="1:8" ht="15">
      <c r="A57" s="74"/>
      <c r="B57" s="132" t="s">
        <v>247</v>
      </c>
      <c r="C57" s="133"/>
      <c r="D57" s="133"/>
      <c r="E57" s="133"/>
      <c r="F57" s="133"/>
      <c r="G57" s="133"/>
      <c r="H57" s="133"/>
    </row>
    <row r="58" spans="1:8" ht="15">
      <c r="A58" s="74"/>
      <c r="B58" s="133" t="s">
        <v>230</v>
      </c>
      <c r="C58" s="133"/>
      <c r="D58" s="133"/>
      <c r="E58" s="133"/>
      <c r="F58" s="133"/>
      <c r="G58" s="133"/>
      <c r="H58" s="133"/>
    </row>
    <row r="59" spans="1:8" ht="15">
      <c r="A59" s="74"/>
      <c r="B59" s="73"/>
      <c r="C59" s="73"/>
      <c r="D59" s="73"/>
      <c r="E59" s="73"/>
      <c r="F59" s="73"/>
      <c r="G59" s="73"/>
      <c r="H59" s="73"/>
    </row>
    <row r="60" spans="1:8" ht="15">
      <c r="A60" s="74"/>
      <c r="B60" s="132" t="s">
        <v>213</v>
      </c>
      <c r="C60" s="133"/>
      <c r="D60" s="133"/>
      <c r="E60" s="133"/>
      <c r="F60" s="133"/>
      <c r="G60" s="133"/>
      <c r="H60" s="133"/>
    </row>
    <row r="61" spans="1:8" ht="15">
      <c r="A61" s="74"/>
      <c r="B61" s="132" t="s">
        <v>248</v>
      </c>
      <c r="C61" s="133"/>
      <c r="D61" s="133"/>
      <c r="E61" s="133"/>
      <c r="F61" s="133"/>
      <c r="G61" s="133"/>
      <c r="H61" s="133"/>
    </row>
    <row r="62" spans="1:8" ht="15">
      <c r="A62" s="74"/>
      <c r="B62" s="132" t="s">
        <v>249</v>
      </c>
      <c r="C62" s="133"/>
      <c r="D62" s="133"/>
      <c r="E62" s="133"/>
      <c r="F62" s="133"/>
      <c r="G62" s="133"/>
      <c r="H62" s="133"/>
    </row>
    <row r="63" spans="1:8" ht="15">
      <c r="A63" s="74"/>
      <c r="B63" s="70"/>
      <c r="C63" s="70"/>
      <c r="D63" s="70"/>
      <c r="E63" s="70"/>
      <c r="F63" s="70"/>
      <c r="G63" s="70"/>
      <c r="H63" s="70"/>
    </row>
    <row r="64" spans="1:8" ht="15">
      <c r="A64" s="30"/>
      <c r="B64" s="4"/>
      <c r="E64" s="123" t="s">
        <v>173</v>
      </c>
      <c r="F64" s="123"/>
      <c r="G64" s="123"/>
      <c r="H64" s="123"/>
    </row>
    <row r="65" spans="1:8" ht="15">
      <c r="A65" s="30"/>
      <c r="E65" s="137" t="str">
        <f>E77</f>
        <v>31.10.10</v>
      </c>
      <c r="F65" s="137"/>
      <c r="G65" s="137"/>
      <c r="H65" s="137"/>
    </row>
    <row r="66" spans="1:8" ht="15">
      <c r="A66" s="30"/>
      <c r="E66" s="2"/>
      <c r="F66" s="2" t="s">
        <v>228</v>
      </c>
      <c r="G66" s="2" t="s">
        <v>13</v>
      </c>
      <c r="H66" s="2" t="s">
        <v>119</v>
      </c>
    </row>
    <row r="67" spans="1:8" ht="15">
      <c r="A67" s="30"/>
      <c r="B67" s="4"/>
      <c r="E67" s="2" t="s">
        <v>3</v>
      </c>
      <c r="F67" s="2" t="s">
        <v>227</v>
      </c>
      <c r="G67" s="2" t="s">
        <v>118</v>
      </c>
      <c r="H67" s="2" t="s">
        <v>120</v>
      </c>
    </row>
    <row r="68" spans="1:8" ht="15">
      <c r="A68" s="30"/>
      <c r="B68" s="4"/>
      <c r="E68" s="2" t="s">
        <v>1</v>
      </c>
      <c r="F68" s="2" t="s">
        <v>1</v>
      </c>
      <c r="G68" s="2" t="s">
        <v>1</v>
      </c>
      <c r="H68" s="2" t="s">
        <v>1</v>
      </c>
    </row>
    <row r="69" spans="1:6" ht="15">
      <c r="A69" s="30"/>
      <c r="F69" s="18"/>
    </row>
    <row r="70" spans="1:8" ht="15">
      <c r="A70" s="30"/>
      <c r="B70" s="1" t="s">
        <v>116</v>
      </c>
      <c r="E70" s="14">
        <f>E73-E71</f>
        <v>11574</v>
      </c>
      <c r="F70" s="14">
        <f>F73-F71</f>
        <v>-1351</v>
      </c>
      <c r="G70" s="42">
        <f>G73-G71</f>
        <v>92228</v>
      </c>
      <c r="H70" s="14">
        <f>H73-H71</f>
        <v>0</v>
      </c>
    </row>
    <row r="71" spans="1:8" ht="15">
      <c r="A71" s="30"/>
      <c r="B71" s="1" t="s">
        <v>117</v>
      </c>
      <c r="E71" s="14">
        <f>E83</f>
        <v>2122</v>
      </c>
      <c r="F71" s="14">
        <f>F83</f>
        <v>-583</v>
      </c>
      <c r="G71" s="5">
        <f>G83</f>
        <v>8871</v>
      </c>
      <c r="H71" s="14">
        <v>0</v>
      </c>
    </row>
    <row r="72" spans="1:8" ht="15">
      <c r="A72" s="30"/>
      <c r="E72" s="14"/>
      <c r="F72" s="18"/>
      <c r="G72" s="5"/>
      <c r="H72" s="14"/>
    </row>
    <row r="73" spans="1:8" ht="15">
      <c r="A73" s="30"/>
      <c r="B73" s="4"/>
      <c r="E73" s="96">
        <f>'IS'!B15</f>
        <v>13696</v>
      </c>
      <c r="F73" s="97">
        <f>'IS'!B27</f>
        <v>-1934</v>
      </c>
      <c r="G73" s="76">
        <f>'BS'!B28</f>
        <v>101099</v>
      </c>
      <c r="H73" s="96">
        <f>H85</f>
        <v>0</v>
      </c>
    </row>
    <row r="74" spans="1:8" ht="15.75" thickBot="1">
      <c r="A74" s="30"/>
      <c r="B74" s="4"/>
      <c r="E74" s="28"/>
      <c r="F74" s="95"/>
      <c r="G74" s="47"/>
      <c r="H74" s="28"/>
    </row>
    <row r="75" spans="1:2" ht="15.75" thickTop="1">
      <c r="A75" s="30"/>
      <c r="B75" s="4"/>
    </row>
    <row r="76" spans="1:8" ht="15">
      <c r="A76" s="30"/>
      <c r="B76" s="4"/>
      <c r="F76" s="93" t="s">
        <v>121</v>
      </c>
      <c r="G76" s="93"/>
      <c r="H76" s="93"/>
    </row>
    <row r="77" spans="1:8" ht="15">
      <c r="A77" s="30"/>
      <c r="E77" s="137" t="str">
        <f>'BS'!B10</f>
        <v>31.10.10</v>
      </c>
      <c r="F77" s="137"/>
      <c r="G77" s="137"/>
      <c r="H77" s="137"/>
    </row>
    <row r="78" spans="1:8" ht="15">
      <c r="A78" s="30"/>
      <c r="F78" s="2" t="s">
        <v>228</v>
      </c>
      <c r="G78" s="2" t="s">
        <v>13</v>
      </c>
      <c r="H78" s="2" t="s">
        <v>119</v>
      </c>
    </row>
    <row r="79" spans="1:8" ht="15">
      <c r="A79" s="30"/>
      <c r="B79" s="4"/>
      <c r="E79" s="2" t="s">
        <v>3</v>
      </c>
      <c r="F79" s="2" t="s">
        <v>227</v>
      </c>
      <c r="G79" s="2" t="s">
        <v>118</v>
      </c>
      <c r="H79" s="2" t="s">
        <v>120</v>
      </c>
    </row>
    <row r="80" spans="1:8" ht="15">
      <c r="A80" s="30"/>
      <c r="B80" s="4"/>
      <c r="E80" s="2" t="s">
        <v>1</v>
      </c>
      <c r="F80" s="2" t="s">
        <v>1</v>
      </c>
      <c r="G80" s="2" t="s">
        <v>1</v>
      </c>
      <c r="H80" s="2" t="s">
        <v>1</v>
      </c>
    </row>
    <row r="81" spans="1:6" ht="15">
      <c r="A81" s="30"/>
      <c r="F81" s="18"/>
    </row>
    <row r="82" spans="1:8" ht="15">
      <c r="A82" s="30"/>
      <c r="B82" s="1" t="s">
        <v>116</v>
      </c>
      <c r="E82" s="14">
        <f>E85-E83-E84</f>
        <v>11574</v>
      </c>
      <c r="F82" s="14">
        <f>F85-F83-F84</f>
        <v>-1351</v>
      </c>
      <c r="G82" s="42">
        <f>'BS'!B28-'Notes '!G83</f>
        <v>92228</v>
      </c>
      <c r="H82" s="14">
        <f>H85-H83</f>
        <v>0</v>
      </c>
    </row>
    <row r="83" spans="1:8" ht="15">
      <c r="A83" s="30"/>
      <c r="B83" s="1" t="s">
        <v>117</v>
      </c>
      <c r="E83" s="14">
        <v>2122</v>
      </c>
      <c r="F83" s="14">
        <v>-583</v>
      </c>
      <c r="G83" s="5">
        <v>8871</v>
      </c>
      <c r="H83" s="14">
        <v>0</v>
      </c>
    </row>
    <row r="84" spans="1:8" ht="15">
      <c r="A84" s="30"/>
      <c r="E84" s="14"/>
      <c r="F84" s="18"/>
      <c r="G84" s="5"/>
      <c r="H84" s="14"/>
    </row>
    <row r="85" spans="1:8" ht="15">
      <c r="A85" s="30"/>
      <c r="B85" s="59"/>
      <c r="C85" s="58"/>
      <c r="D85" s="58"/>
      <c r="E85" s="96">
        <f>'IS'!F15</f>
        <v>13696</v>
      </c>
      <c r="F85" s="97">
        <f>'IS'!F27</f>
        <v>-1934</v>
      </c>
      <c r="G85" s="76">
        <f>'BS'!B28</f>
        <v>101099</v>
      </c>
      <c r="H85" s="96">
        <f>-Cashflow!C32</f>
        <v>0</v>
      </c>
    </row>
    <row r="86" spans="1:8" ht="15.75" thickBot="1">
      <c r="A86" s="30"/>
      <c r="B86" s="4"/>
      <c r="E86" s="47"/>
      <c r="F86" s="95"/>
      <c r="G86" s="47"/>
      <c r="H86" s="47"/>
    </row>
    <row r="87" ht="15.75" thickTop="1">
      <c r="A87" s="30"/>
    </row>
    <row r="88" ht="15">
      <c r="A88" s="30"/>
    </row>
    <row r="89" spans="1:2" ht="15">
      <c r="A89" s="30">
        <v>9</v>
      </c>
      <c r="B89" s="4" t="s">
        <v>19</v>
      </c>
    </row>
    <row r="90" ht="15">
      <c r="B90" s="1" t="s">
        <v>157</v>
      </c>
    </row>
    <row r="91" ht="15">
      <c r="B91" s="1" t="s">
        <v>214</v>
      </c>
    </row>
    <row r="93" spans="1:2" ht="15">
      <c r="A93" s="30">
        <v>10</v>
      </c>
      <c r="B93" s="4" t="s">
        <v>20</v>
      </c>
    </row>
    <row r="94" ht="15">
      <c r="B94" s="1" t="s">
        <v>164</v>
      </c>
    </row>
    <row r="95" ht="15">
      <c r="B95" s="1" t="s">
        <v>151</v>
      </c>
    </row>
    <row r="97" spans="1:2" ht="15">
      <c r="A97" s="30">
        <v>11</v>
      </c>
      <c r="B97" s="4" t="s">
        <v>33</v>
      </c>
    </row>
    <row r="98" ht="15">
      <c r="B98" s="1" t="s">
        <v>165</v>
      </c>
    </row>
    <row r="100" spans="1:2" ht="15">
      <c r="A100" s="30">
        <v>12</v>
      </c>
      <c r="B100" s="4" t="s">
        <v>78</v>
      </c>
    </row>
    <row r="101" ht="15">
      <c r="B101" s="1" t="s">
        <v>147</v>
      </c>
    </row>
    <row r="103" spans="1:2" ht="15">
      <c r="A103" s="30">
        <v>13</v>
      </c>
      <c r="B103" s="4" t="s">
        <v>79</v>
      </c>
    </row>
    <row r="104" ht="15">
      <c r="B104" s="1" t="s">
        <v>125</v>
      </c>
    </row>
    <row r="106" spans="1:2" ht="15">
      <c r="A106" s="50">
        <v>14</v>
      </c>
      <c r="B106" s="4" t="s">
        <v>21</v>
      </c>
    </row>
    <row r="107" spans="2:8" ht="15">
      <c r="B107" s="124" t="s">
        <v>237</v>
      </c>
      <c r="C107" s="122"/>
      <c r="D107" s="122"/>
      <c r="E107" s="122"/>
      <c r="F107" s="122"/>
      <c r="G107" s="122"/>
      <c r="H107" s="122"/>
    </row>
    <row r="108" spans="1:8" s="18" customFormat="1" ht="15">
      <c r="A108" s="29"/>
      <c r="B108" s="124" t="s">
        <v>245</v>
      </c>
      <c r="C108" s="122"/>
      <c r="D108" s="122"/>
      <c r="E108" s="122"/>
      <c r="F108" s="122"/>
      <c r="G108" s="122"/>
      <c r="H108" s="122"/>
    </row>
    <row r="109" spans="1:8" s="18" customFormat="1" ht="15">
      <c r="A109" s="29"/>
      <c r="B109" s="124" t="s">
        <v>239</v>
      </c>
      <c r="C109" s="124"/>
      <c r="D109" s="124"/>
      <c r="E109" s="124"/>
      <c r="F109" s="124"/>
      <c r="G109" s="124"/>
      <c r="H109" s="124"/>
    </row>
    <row r="110" spans="1:8" s="18" customFormat="1" ht="15">
      <c r="A110" s="29"/>
      <c r="B110" s="129" t="s">
        <v>246</v>
      </c>
      <c r="C110" s="127"/>
      <c r="D110" s="127"/>
      <c r="E110" s="127"/>
      <c r="F110" s="127"/>
      <c r="G110" s="127"/>
      <c r="H110" s="127"/>
    </row>
    <row r="111" spans="1:8" s="18" customFormat="1" ht="15">
      <c r="A111" s="29"/>
      <c r="B111" s="122" t="s">
        <v>240</v>
      </c>
      <c r="C111" s="122"/>
      <c r="D111" s="122"/>
      <c r="E111" s="122"/>
      <c r="F111" s="122"/>
      <c r="G111" s="122"/>
      <c r="H111" s="122"/>
    </row>
    <row r="112" spans="1:8" s="18" customFormat="1" ht="15">
      <c r="A112" s="29"/>
      <c r="B112" s="122" t="s">
        <v>241</v>
      </c>
      <c r="C112" s="122"/>
      <c r="D112" s="122"/>
      <c r="E112" s="122"/>
      <c r="F112" s="122"/>
      <c r="G112" s="122"/>
      <c r="H112" s="122"/>
    </row>
    <row r="115" spans="1:9" s="20" customFormat="1" ht="15">
      <c r="A115" s="30">
        <v>15</v>
      </c>
      <c r="B115" s="51" t="s">
        <v>236</v>
      </c>
      <c r="C115" s="15"/>
      <c r="D115" s="15"/>
      <c r="E115" s="15"/>
      <c r="F115" s="15"/>
      <c r="G115" s="15"/>
      <c r="H115" s="15"/>
      <c r="I115" s="15"/>
    </row>
    <row r="116" spans="1:9" s="20" customFormat="1" ht="15">
      <c r="A116" s="30"/>
      <c r="B116" s="128" t="s">
        <v>238</v>
      </c>
      <c r="C116" s="128"/>
      <c r="D116" s="128"/>
      <c r="E116" s="128"/>
      <c r="F116" s="128"/>
      <c r="G116" s="128"/>
      <c r="H116" s="128"/>
      <c r="I116" s="15"/>
    </row>
    <row r="117" spans="1:9" s="20" customFormat="1" ht="15">
      <c r="A117" s="31"/>
      <c r="B117" s="128" t="s">
        <v>244</v>
      </c>
      <c r="C117" s="128"/>
      <c r="D117" s="128"/>
      <c r="E117" s="128"/>
      <c r="F117" s="128"/>
      <c r="G117" s="128"/>
      <c r="H117" s="128"/>
      <c r="I117" s="15"/>
    </row>
    <row r="118" spans="1:9" s="20" customFormat="1" ht="15">
      <c r="A118" s="31"/>
      <c r="B118" s="128" t="s">
        <v>243</v>
      </c>
      <c r="C118" s="128"/>
      <c r="D118" s="128"/>
      <c r="E118" s="128"/>
      <c r="F118" s="128"/>
      <c r="G118" s="128"/>
      <c r="H118" s="128"/>
      <c r="I118" s="15"/>
    </row>
    <row r="119" spans="1:9" s="20" customFormat="1" ht="15">
      <c r="A119" s="31"/>
      <c r="B119" s="128" t="s">
        <v>242</v>
      </c>
      <c r="C119" s="128"/>
      <c r="D119" s="128"/>
      <c r="E119" s="128"/>
      <c r="F119" s="128"/>
      <c r="G119" s="128"/>
      <c r="H119" s="128"/>
      <c r="I119" s="15"/>
    </row>
    <row r="120" spans="1:9" s="20" customFormat="1" ht="15">
      <c r="A120" s="31"/>
      <c r="B120" s="15"/>
      <c r="C120" s="15"/>
      <c r="D120" s="15"/>
      <c r="E120" s="15"/>
      <c r="F120" s="15"/>
      <c r="G120" s="15"/>
      <c r="H120" s="15"/>
      <c r="I120" s="15"/>
    </row>
    <row r="121" spans="1:2" ht="15">
      <c r="A121" s="30">
        <v>16</v>
      </c>
      <c r="B121" s="4" t="s">
        <v>89</v>
      </c>
    </row>
    <row r="122" spans="2:8" ht="15">
      <c r="B122" s="122" t="s">
        <v>250</v>
      </c>
      <c r="C122" s="122"/>
      <c r="D122" s="122"/>
      <c r="E122" s="122"/>
      <c r="F122" s="122"/>
      <c r="G122" s="122"/>
      <c r="H122" s="122"/>
    </row>
    <row r="123" spans="2:8" ht="15">
      <c r="B123" s="122" t="s">
        <v>251</v>
      </c>
      <c r="C123" s="122"/>
      <c r="D123" s="122"/>
      <c r="E123" s="122"/>
      <c r="F123" s="122"/>
      <c r="G123" s="122"/>
      <c r="H123" s="122"/>
    </row>
    <row r="124" spans="2:8" ht="15">
      <c r="B124" s="122" t="s">
        <v>252</v>
      </c>
      <c r="C124" s="122"/>
      <c r="D124" s="122"/>
      <c r="E124" s="122"/>
      <c r="F124" s="122"/>
      <c r="G124" s="122"/>
      <c r="H124" s="122"/>
    </row>
    <row r="126" spans="1:2" ht="15">
      <c r="A126" s="30">
        <v>17</v>
      </c>
      <c r="B126" s="4" t="s">
        <v>4</v>
      </c>
    </row>
    <row r="127" spans="6:8" ht="15">
      <c r="F127" s="2" t="s">
        <v>57</v>
      </c>
      <c r="H127" s="2" t="s">
        <v>57</v>
      </c>
    </row>
    <row r="128" spans="6:8" ht="15">
      <c r="F128" s="2" t="s">
        <v>0</v>
      </c>
      <c r="H128" s="2" t="s">
        <v>2</v>
      </c>
    </row>
    <row r="129" spans="6:8" ht="15">
      <c r="F129" s="23" t="str">
        <f>'BS'!B10</f>
        <v>31.10.10</v>
      </c>
      <c r="H129" s="23" t="str">
        <f>'BS'!B10</f>
        <v>31.10.10</v>
      </c>
    </row>
    <row r="130" spans="1:9" ht="15">
      <c r="A130" s="18"/>
      <c r="F130" s="2" t="s">
        <v>1</v>
      </c>
      <c r="H130" s="2" t="s">
        <v>1</v>
      </c>
      <c r="I130" s="18"/>
    </row>
    <row r="131" spans="1:9" ht="15">
      <c r="A131" s="18"/>
      <c r="B131" s="1" t="s">
        <v>80</v>
      </c>
      <c r="I131" s="18"/>
    </row>
    <row r="132" spans="1:9" ht="15">
      <c r="A132" s="18"/>
      <c r="B132" s="52" t="s">
        <v>110</v>
      </c>
      <c r="C132" s="52"/>
      <c r="D132" s="52"/>
      <c r="E132" s="52"/>
      <c r="F132" s="32"/>
      <c r="G132" s="32"/>
      <c r="H132" s="33"/>
      <c r="I132" s="18"/>
    </row>
    <row r="133" spans="1:9" ht="12.75" customHeight="1" hidden="1">
      <c r="A133" s="18"/>
      <c r="B133" s="52"/>
      <c r="C133" s="52"/>
      <c r="D133" s="52"/>
      <c r="E133" s="52"/>
      <c r="F133" s="32"/>
      <c r="G133" s="32"/>
      <c r="H133" s="33"/>
      <c r="I133" s="18"/>
    </row>
    <row r="134" spans="1:9" ht="15">
      <c r="A134" s="18"/>
      <c r="B134" s="60" t="s">
        <v>111</v>
      </c>
      <c r="C134" s="52"/>
      <c r="D134" s="52"/>
      <c r="E134" s="52"/>
      <c r="F134" s="32">
        <f>F136-F135</f>
        <v>114</v>
      </c>
      <c r="G134" s="32"/>
      <c r="H134" s="32">
        <f>H136-H135</f>
        <v>114</v>
      </c>
      <c r="I134" s="18"/>
    </row>
    <row r="135" spans="1:9" ht="15">
      <c r="A135" s="18"/>
      <c r="B135" s="61" t="s">
        <v>112</v>
      </c>
      <c r="C135" s="52"/>
      <c r="D135" s="52"/>
      <c r="E135" s="52"/>
      <c r="F135" s="32">
        <v>0</v>
      </c>
      <c r="G135" s="32"/>
      <c r="H135" s="32">
        <f>F135</f>
        <v>0</v>
      </c>
      <c r="I135" s="18"/>
    </row>
    <row r="136" spans="1:9" ht="15.75" thickBot="1">
      <c r="A136" s="18"/>
      <c r="B136" s="52"/>
      <c r="C136" s="52"/>
      <c r="D136" s="52"/>
      <c r="E136" s="52"/>
      <c r="F136" s="98">
        <f>-'IS'!B29</f>
        <v>114</v>
      </c>
      <c r="G136" s="32"/>
      <c r="H136" s="98">
        <f>-'IS'!F29</f>
        <v>114</v>
      </c>
      <c r="I136" s="18"/>
    </row>
    <row r="137" spans="1:9" ht="12.75" customHeight="1" thickTop="1">
      <c r="A137" s="18"/>
      <c r="I137" s="18"/>
    </row>
    <row r="138" spans="1:9" ht="15">
      <c r="A138" s="18"/>
      <c r="B138" s="1" t="s">
        <v>128</v>
      </c>
      <c r="C138" s="15"/>
      <c r="D138" s="15"/>
      <c r="E138" s="15"/>
      <c r="F138" s="15"/>
      <c r="G138" s="15"/>
      <c r="H138" s="15"/>
      <c r="I138" s="18"/>
    </row>
    <row r="139" spans="1:9" ht="15">
      <c r="A139" s="18"/>
      <c r="B139" s="15"/>
      <c r="C139" s="15"/>
      <c r="D139" s="15"/>
      <c r="E139" s="15"/>
      <c r="F139" s="2" t="s">
        <v>57</v>
      </c>
      <c r="H139" s="2" t="s">
        <v>57</v>
      </c>
      <c r="I139" s="18"/>
    </row>
    <row r="140" spans="1:9" ht="15">
      <c r="A140" s="18"/>
      <c r="B140" s="15"/>
      <c r="C140" s="15"/>
      <c r="D140" s="15"/>
      <c r="E140" s="15"/>
      <c r="F140" s="2" t="s">
        <v>0</v>
      </c>
      <c r="H140" s="2" t="s">
        <v>2</v>
      </c>
      <c r="I140" s="18"/>
    </row>
    <row r="141" spans="1:9" ht="15">
      <c r="A141" s="18"/>
      <c r="B141" s="15"/>
      <c r="C141" s="15"/>
      <c r="D141" s="15"/>
      <c r="E141" s="15"/>
      <c r="F141" s="23" t="str">
        <f>'BS'!B10</f>
        <v>31.10.10</v>
      </c>
      <c r="H141" s="23" t="str">
        <f>'BS'!B10</f>
        <v>31.10.10</v>
      </c>
      <c r="I141" s="18"/>
    </row>
    <row r="142" spans="1:9" ht="15">
      <c r="A142" s="18"/>
      <c r="B142" s="15"/>
      <c r="C142" s="15"/>
      <c r="D142" s="15"/>
      <c r="E142" s="15"/>
      <c r="F142" s="2" t="s">
        <v>130</v>
      </c>
      <c r="H142" s="2" t="s">
        <v>130</v>
      </c>
      <c r="I142" s="18"/>
    </row>
    <row r="143" spans="1:9" ht="15">
      <c r="A143" s="18"/>
      <c r="B143" s="15"/>
      <c r="C143" s="15"/>
      <c r="D143" s="15"/>
      <c r="E143" s="15"/>
      <c r="F143" s="15"/>
      <c r="G143" s="15"/>
      <c r="H143" s="15"/>
      <c r="I143" s="18"/>
    </row>
    <row r="144" spans="1:9" ht="15">
      <c r="A144" s="18"/>
      <c r="B144" s="1" t="s">
        <v>129</v>
      </c>
      <c r="C144" s="15"/>
      <c r="D144" s="15"/>
      <c r="E144" s="15"/>
      <c r="F144" s="33">
        <v>25</v>
      </c>
      <c r="G144" s="33"/>
      <c r="H144" s="33">
        <v>25</v>
      </c>
      <c r="I144" s="18"/>
    </row>
    <row r="145" spans="1:9" ht="15">
      <c r="A145" s="18"/>
      <c r="B145" s="1" t="s">
        <v>229</v>
      </c>
      <c r="C145" s="15"/>
      <c r="D145" s="15"/>
      <c r="E145" s="15"/>
      <c r="F145" s="14">
        <v>-31</v>
      </c>
      <c r="G145" s="33"/>
      <c r="H145" s="33">
        <f>F145</f>
        <v>-31</v>
      </c>
      <c r="I145" s="18"/>
    </row>
    <row r="146" spans="2:9" ht="15.75" thickBot="1">
      <c r="B146" s="15"/>
      <c r="C146" s="15"/>
      <c r="D146" s="15"/>
      <c r="E146" s="15"/>
      <c r="F146" s="99">
        <f>SUM(F144:F145)</f>
        <v>-6</v>
      </c>
      <c r="G146" s="33"/>
      <c r="H146" s="98">
        <f>SUM(H144:H145)</f>
        <v>-6</v>
      </c>
      <c r="I146" s="18"/>
    </row>
    <row r="147" spans="2:9" ht="15.75" thickTop="1">
      <c r="B147" s="15"/>
      <c r="C147" s="15"/>
      <c r="D147" s="15"/>
      <c r="E147" s="15"/>
      <c r="F147" s="27"/>
      <c r="G147" s="33"/>
      <c r="H147" s="32"/>
      <c r="I147" s="18"/>
    </row>
    <row r="148" spans="2:9" ht="15">
      <c r="B148" s="15"/>
      <c r="C148" s="15"/>
      <c r="D148" s="15"/>
      <c r="E148" s="15"/>
      <c r="F148" s="32"/>
      <c r="G148" s="32"/>
      <c r="H148" s="32"/>
      <c r="I148" s="18"/>
    </row>
    <row r="149" spans="1:9" ht="15">
      <c r="A149" s="30">
        <v>18</v>
      </c>
      <c r="B149" s="4" t="s">
        <v>34</v>
      </c>
      <c r="I149" s="18"/>
    </row>
    <row r="150" spans="2:9" ht="15">
      <c r="B150" s="1" t="s">
        <v>152</v>
      </c>
      <c r="I150" s="18"/>
    </row>
    <row r="153" spans="1:9" ht="15">
      <c r="A153" s="30">
        <v>19</v>
      </c>
      <c r="B153" s="4" t="s">
        <v>26</v>
      </c>
      <c r="I153" s="18"/>
    </row>
    <row r="154" spans="2:9" ht="15">
      <c r="B154" s="1" t="s">
        <v>166</v>
      </c>
      <c r="I154" s="18"/>
    </row>
    <row r="155" spans="2:9" ht="15">
      <c r="B155" s="1" t="s">
        <v>153</v>
      </c>
      <c r="I155" s="18"/>
    </row>
    <row r="158" spans="1:9" ht="15">
      <c r="A158" s="30">
        <v>20</v>
      </c>
      <c r="B158" s="4" t="s">
        <v>96</v>
      </c>
      <c r="I158" s="18"/>
    </row>
    <row r="159" spans="1:9" ht="15">
      <c r="A159" s="74"/>
      <c r="B159" s="122" t="s">
        <v>215</v>
      </c>
      <c r="C159" s="122"/>
      <c r="D159" s="122"/>
      <c r="E159" s="122"/>
      <c r="F159" s="122"/>
      <c r="G159" s="122"/>
      <c r="H159" s="122"/>
      <c r="I159" s="18"/>
    </row>
    <row r="160" spans="1:9" ht="15">
      <c r="A160" s="74"/>
      <c r="B160" s="122"/>
      <c r="C160" s="122"/>
      <c r="D160" s="122"/>
      <c r="E160" s="122"/>
      <c r="F160" s="122"/>
      <c r="G160" s="122"/>
      <c r="H160" s="122"/>
      <c r="I160" s="18"/>
    </row>
    <row r="162" spans="1:2" ht="15">
      <c r="A162" s="30">
        <v>21</v>
      </c>
      <c r="B162" s="4" t="s">
        <v>27</v>
      </c>
    </row>
    <row r="164" spans="2:8" ht="15">
      <c r="B164" s="15"/>
      <c r="C164" s="15"/>
      <c r="D164" s="16" t="s">
        <v>81</v>
      </c>
      <c r="E164" s="16"/>
      <c r="F164" s="16" t="s">
        <v>82</v>
      </c>
      <c r="G164" s="16"/>
      <c r="H164" s="16" t="s">
        <v>13</v>
      </c>
    </row>
    <row r="165" spans="2:8" ht="15">
      <c r="B165" s="15" t="s">
        <v>83</v>
      </c>
      <c r="C165" s="15"/>
      <c r="D165" s="16" t="s">
        <v>1</v>
      </c>
      <c r="E165" s="15"/>
      <c r="F165" s="16" t="s">
        <v>1</v>
      </c>
      <c r="G165" s="15"/>
      <c r="H165" s="16" t="s">
        <v>1</v>
      </c>
    </row>
    <row r="166" spans="1:8" ht="15">
      <c r="A166" s="70"/>
      <c r="B166" s="15"/>
      <c r="C166" s="15"/>
      <c r="D166" s="15"/>
      <c r="E166" s="15"/>
      <c r="F166" s="15"/>
      <c r="G166" s="15"/>
      <c r="H166" s="15"/>
    </row>
    <row r="167" spans="1:8" ht="15">
      <c r="A167" s="70"/>
      <c r="B167" s="34" t="s">
        <v>84</v>
      </c>
      <c r="C167" s="15"/>
      <c r="D167" s="33"/>
      <c r="E167" s="33"/>
      <c r="F167" s="33"/>
      <c r="G167" s="33"/>
      <c r="H167" s="33"/>
    </row>
    <row r="168" spans="1:10" ht="15">
      <c r="A168" s="70"/>
      <c r="B168" s="15" t="s">
        <v>132</v>
      </c>
      <c r="C168" s="15"/>
      <c r="D168" s="33">
        <f>5813-F168</f>
        <v>4820</v>
      </c>
      <c r="E168" s="33"/>
      <c r="F168" s="109">
        <v>993</v>
      </c>
      <c r="G168" s="33"/>
      <c r="H168" s="33">
        <f>SUM(D168:G168)</f>
        <v>5813</v>
      </c>
      <c r="J168" s="62"/>
    </row>
    <row r="169" spans="1:8" ht="15">
      <c r="A169" s="70"/>
      <c r="B169" s="15" t="s">
        <v>85</v>
      </c>
      <c r="C169" s="15"/>
      <c r="D169" s="33">
        <v>8531</v>
      </c>
      <c r="E169" s="33"/>
      <c r="F169" s="104">
        <v>0</v>
      </c>
      <c r="G169" s="33"/>
      <c r="H169" s="33">
        <f>SUM(D169:G169)</f>
        <v>8531</v>
      </c>
    </row>
    <row r="170" spans="1:8" ht="15">
      <c r="A170" s="70"/>
      <c r="B170" s="15" t="s">
        <v>108</v>
      </c>
      <c r="C170" s="15"/>
      <c r="D170" s="33">
        <v>709</v>
      </c>
      <c r="E170" s="33"/>
      <c r="F170" s="104">
        <v>0</v>
      </c>
      <c r="G170" s="33"/>
      <c r="H170" s="33">
        <f>SUM(D170:G170)</f>
        <v>709</v>
      </c>
    </row>
    <row r="171" spans="1:8" ht="15">
      <c r="A171" s="70"/>
      <c r="B171" s="15" t="s">
        <v>178</v>
      </c>
      <c r="C171" s="15"/>
      <c r="D171" s="33">
        <v>95</v>
      </c>
      <c r="E171" s="33"/>
      <c r="F171" s="104">
        <v>0</v>
      </c>
      <c r="G171" s="33"/>
      <c r="H171" s="33">
        <f>SUM(D171:G171)</f>
        <v>95</v>
      </c>
    </row>
    <row r="172" spans="1:11" ht="15">
      <c r="A172" s="70"/>
      <c r="B172" s="15"/>
      <c r="C172" s="15"/>
      <c r="D172" s="63">
        <f>SUM(D168:D171)</f>
        <v>14155</v>
      </c>
      <c r="E172" s="33"/>
      <c r="F172" s="105">
        <f>SUM(F168:F171)</f>
        <v>993</v>
      </c>
      <c r="G172" s="33"/>
      <c r="H172" s="63">
        <f>'BS'!B50</f>
        <v>15148</v>
      </c>
      <c r="K172" s="62">
        <f>H172-'BS'!B50</f>
        <v>0</v>
      </c>
    </row>
    <row r="173" spans="1:8" ht="15">
      <c r="A173" s="70"/>
      <c r="B173" s="15"/>
      <c r="C173" s="15"/>
      <c r="D173" s="32"/>
      <c r="E173" s="33"/>
      <c r="F173" s="106"/>
      <c r="G173" s="33"/>
      <c r="H173" s="32"/>
    </row>
    <row r="174" spans="1:8" ht="15">
      <c r="A174" s="70"/>
      <c r="B174" s="34" t="s">
        <v>100</v>
      </c>
      <c r="C174" s="15"/>
      <c r="D174" s="32"/>
      <c r="E174" s="33"/>
      <c r="F174" s="106"/>
      <c r="G174" s="33"/>
      <c r="H174" s="32"/>
    </row>
    <row r="175" spans="2:8" ht="15">
      <c r="B175" s="15" t="s">
        <v>108</v>
      </c>
      <c r="C175" s="15"/>
      <c r="D175" s="33">
        <f>'BS'!B43</f>
        <v>1312</v>
      </c>
      <c r="E175" s="33"/>
      <c r="F175" s="104">
        <v>0</v>
      </c>
      <c r="G175" s="33"/>
      <c r="H175" s="33">
        <f>SUM(D175:E175)</f>
        <v>1312</v>
      </c>
    </row>
    <row r="176" spans="2:11" ht="15">
      <c r="B176" s="15"/>
      <c r="C176" s="15"/>
      <c r="D176" s="63">
        <f>SUM(D175)</f>
        <v>1312</v>
      </c>
      <c r="E176" s="33"/>
      <c r="F176" s="110">
        <v>0</v>
      </c>
      <c r="G176" s="33"/>
      <c r="H176" s="63">
        <f>SUM(H174:H175)</f>
        <v>1312</v>
      </c>
      <c r="K176" s="62">
        <f>H176-'BS'!B43</f>
        <v>0</v>
      </c>
    </row>
    <row r="177" spans="2:8" ht="15.75" thickBot="1">
      <c r="B177" s="15"/>
      <c r="C177" s="15"/>
      <c r="D177" s="33"/>
      <c r="E177" s="33"/>
      <c r="F177" s="107"/>
      <c r="G177" s="33"/>
      <c r="H177" s="33"/>
    </row>
    <row r="178" spans="2:8" ht="15.75" thickBot="1">
      <c r="B178" s="15" t="s">
        <v>13</v>
      </c>
      <c r="C178" s="15"/>
      <c r="D178" s="64">
        <f>D172+D176</f>
        <v>15467</v>
      </c>
      <c r="E178" s="65"/>
      <c r="F178" s="108">
        <f>+F172+F176</f>
        <v>993</v>
      </c>
      <c r="G178" s="65"/>
      <c r="H178" s="64">
        <f>+H172+H176</f>
        <v>16460</v>
      </c>
    </row>
    <row r="179" ht="15.75" thickTop="1"/>
    <row r="181" spans="1:2" ht="15">
      <c r="A181" s="30">
        <v>22</v>
      </c>
      <c r="B181" s="4" t="s">
        <v>28</v>
      </c>
    </row>
    <row r="182" ht="15">
      <c r="B182" s="1" t="s">
        <v>154</v>
      </c>
    </row>
    <row r="185" spans="1:2" ht="15">
      <c r="A185" s="30">
        <v>23</v>
      </c>
      <c r="B185" s="4" t="s">
        <v>29</v>
      </c>
    </row>
    <row r="186" ht="15">
      <c r="B186" s="1" t="s">
        <v>167</v>
      </c>
    </row>
    <row r="189" spans="1:2" ht="15">
      <c r="A189" s="30">
        <v>24</v>
      </c>
      <c r="B189" s="4" t="s">
        <v>86</v>
      </c>
    </row>
    <row r="190" spans="1:2" ht="15">
      <c r="A190" s="30"/>
      <c r="B190" s="1" t="s">
        <v>37</v>
      </c>
    </row>
    <row r="191" ht="15">
      <c r="A191" s="30"/>
    </row>
    <row r="192" spans="1:10" ht="15">
      <c r="A192" s="30"/>
      <c r="B192" s="4"/>
      <c r="F192" s="35" t="s">
        <v>87</v>
      </c>
      <c r="G192" s="36"/>
      <c r="H192" s="2" t="s">
        <v>92</v>
      </c>
      <c r="I192" s="36"/>
      <c r="J192" s="21"/>
    </row>
    <row r="193" spans="1:10" ht="15">
      <c r="A193" s="30"/>
      <c r="B193" s="4"/>
      <c r="F193" s="2" t="s">
        <v>57</v>
      </c>
      <c r="G193" s="36"/>
      <c r="H193" s="2" t="s">
        <v>57</v>
      </c>
      <c r="I193" s="36"/>
      <c r="J193" s="21"/>
    </row>
    <row r="194" spans="1:10" ht="15">
      <c r="A194" s="30"/>
      <c r="B194" s="4"/>
      <c r="F194" s="2" t="s">
        <v>0</v>
      </c>
      <c r="G194" s="36"/>
      <c r="H194" s="2" t="s">
        <v>2</v>
      </c>
      <c r="I194" s="36"/>
      <c r="J194" s="21"/>
    </row>
    <row r="195" spans="6:8" ht="15">
      <c r="F195" s="23" t="str">
        <f>'BS'!B10</f>
        <v>31.10.10</v>
      </c>
      <c r="H195" s="23" t="str">
        <f>'BS'!B10</f>
        <v>31.10.10</v>
      </c>
    </row>
    <row r="196" spans="6:10" ht="15">
      <c r="F196" s="2"/>
      <c r="H196" s="2"/>
      <c r="J196" s="22"/>
    </row>
    <row r="197" spans="2:8" ht="15.75" thickBot="1">
      <c r="B197" s="1" t="s">
        <v>168</v>
      </c>
      <c r="F197" s="53">
        <f>'IS'!B35</f>
        <v>-1875</v>
      </c>
      <c r="G197" s="33"/>
      <c r="H197" s="53">
        <f>'IS'!F35</f>
        <v>-1875</v>
      </c>
    </row>
    <row r="198" spans="6:13" ht="15.75" thickTop="1">
      <c r="F198" s="54"/>
      <c r="G198" s="33"/>
      <c r="H198" s="54"/>
      <c r="K198" s="55"/>
      <c r="M198" s="55"/>
    </row>
    <row r="199" spans="2:13" ht="15">
      <c r="B199" s="1" t="s">
        <v>36</v>
      </c>
      <c r="F199" s="54"/>
      <c r="G199" s="33"/>
      <c r="H199" s="54"/>
      <c r="K199" s="55"/>
      <c r="M199" s="55"/>
    </row>
    <row r="200" spans="2:13" ht="15.75" thickBot="1">
      <c r="B200" s="1" t="s">
        <v>35</v>
      </c>
      <c r="F200" s="53">
        <v>124727</v>
      </c>
      <c r="G200" s="33"/>
      <c r="H200" s="53">
        <f>F200</f>
        <v>124727</v>
      </c>
      <c r="K200" s="55"/>
      <c r="M200" s="55"/>
    </row>
    <row r="201" spans="6:16" ht="15.75" thickTop="1">
      <c r="F201" s="54"/>
      <c r="G201" s="33"/>
      <c r="H201" s="54"/>
      <c r="K201" s="55"/>
      <c r="P201" s="56"/>
    </row>
    <row r="202" spans="2:8" ht="15.75" thickBot="1">
      <c r="B202" s="1" t="s">
        <v>31</v>
      </c>
      <c r="F202" s="100">
        <f>+F197/F200*100</f>
        <v>-1.5032831704442502</v>
      </c>
      <c r="G202" s="33"/>
      <c r="H202" s="100">
        <f>+H197/H200*100</f>
        <v>-1.5032831704442502</v>
      </c>
    </row>
    <row r="203" spans="6:8" ht="15.75" thickTop="1">
      <c r="F203" s="37"/>
      <c r="G203" s="38"/>
      <c r="H203" s="37"/>
    </row>
    <row r="204" spans="2:8" ht="15">
      <c r="B204" s="1" t="s">
        <v>155</v>
      </c>
      <c r="F204" s="37"/>
      <c r="G204" s="38"/>
      <c r="H204" s="37"/>
    </row>
    <row r="205" spans="2:8" ht="15">
      <c r="B205" s="1" t="s">
        <v>156</v>
      </c>
      <c r="F205" s="37"/>
      <c r="G205" s="38"/>
      <c r="H205" s="37"/>
    </row>
    <row r="206" spans="6:8" ht="15">
      <c r="F206" s="2"/>
      <c r="H206" s="2"/>
    </row>
  </sheetData>
  <sheetProtection/>
  <mergeCells count="43">
    <mergeCell ref="E77:H77"/>
    <mergeCell ref="E65:H65"/>
    <mergeCell ref="E64:H64"/>
    <mergeCell ref="B8:H8"/>
    <mergeCell ref="B9:H9"/>
    <mergeCell ref="B10:H10"/>
    <mergeCell ref="B11:H11"/>
    <mergeCell ref="B12:H12"/>
    <mergeCell ref="B16:H16"/>
    <mergeCell ref="B17:H17"/>
    <mergeCell ref="B18:H18"/>
    <mergeCell ref="B20:H20"/>
    <mergeCell ref="B13:H13"/>
    <mergeCell ref="B14:H14"/>
    <mergeCell ref="B15:H15"/>
    <mergeCell ref="B19:H19"/>
    <mergeCell ref="B62:H62"/>
    <mergeCell ref="B50:H50"/>
    <mergeCell ref="B51:H51"/>
    <mergeCell ref="B52:H52"/>
    <mergeCell ref="B53:H53"/>
    <mergeCell ref="B54:H54"/>
    <mergeCell ref="B55:H55"/>
    <mergeCell ref="B107:H107"/>
    <mergeCell ref="B110:H110"/>
    <mergeCell ref="B111:H111"/>
    <mergeCell ref="B108:H108"/>
    <mergeCell ref="B116:H116"/>
    <mergeCell ref="B56:H56"/>
    <mergeCell ref="B57:H57"/>
    <mergeCell ref="B58:H58"/>
    <mergeCell ref="B60:H60"/>
    <mergeCell ref="B61:H61"/>
    <mergeCell ref="B109:H109"/>
    <mergeCell ref="B112:H112"/>
    <mergeCell ref="B119:H119"/>
    <mergeCell ref="B123:H123"/>
    <mergeCell ref="B159:H159"/>
    <mergeCell ref="B160:H160"/>
    <mergeCell ref="B117:H117"/>
    <mergeCell ref="B118:H118"/>
    <mergeCell ref="B122:H122"/>
    <mergeCell ref="B124:H124"/>
  </mergeCells>
  <printOptions/>
  <pageMargins left="0.75" right="0.25" top="0.46" bottom="0.59" header="0.41" footer="0.5"/>
  <pageSetup horizontalDpi="300" verticalDpi="300" orientation="portrait" paperSize="9" scale="99" r:id="rId2"/>
  <rowBreaks count="3" manualBreakCount="3">
    <brk id="48" max="8" man="1"/>
    <brk id="123" max="8" man="1"/>
    <brk id="16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2010-12-20T04:02:50Z</cp:lastPrinted>
  <dcterms:created xsi:type="dcterms:W3CDTF">2003-11-01T13:04:36Z</dcterms:created>
  <dcterms:modified xsi:type="dcterms:W3CDTF">2010-12-21T08:00:24Z</dcterms:modified>
  <cp:category/>
  <cp:version/>
  <cp:contentType/>
  <cp:contentStatus/>
</cp:coreProperties>
</file>